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1340" windowHeight="5670" tabRatio="876" activeTab="8"/>
  </bookViews>
  <sheets>
    <sheet name="TLINH" sheetId="1" r:id="rId1"/>
    <sheet name="BTH" sheetId="2" r:id="rId2"/>
    <sheet name="chinh" sheetId="3" r:id="rId3"/>
    <sheet name="nghia" sheetId="4" r:id="rId4"/>
    <sheet name="thanh" sheetId="5" r:id="rId5"/>
    <sheet name="than" sheetId="6" r:id="rId6"/>
    <sheet name="TTr" sheetId="7" r:id="rId7"/>
    <sheet name="thuy" sheetId="8" r:id="rId8"/>
    <sheet name="An" sheetId="9" r:id="rId9"/>
    <sheet name="hieu" sheetId="10" r:id="rId10"/>
    <sheet name="tuyen" sheetId="11" r:id="rId11"/>
  </sheets>
  <externalReferences>
    <externalReference r:id="rId14"/>
    <externalReference r:id="rId15"/>
  </externalReferences>
  <definedNames>
    <definedName name="ADP">#REF!</definedName>
    <definedName name="AKHAC">#REF!</definedName>
    <definedName name="ALTINH">#REF!</definedName>
    <definedName name="Anguon">'[1]Dt 2001'!#REF!</definedName>
    <definedName name="ANN">#REF!</definedName>
    <definedName name="ANQD">#REF!</definedName>
    <definedName name="ANQQH">'[1]Dt 2001'!#REF!</definedName>
    <definedName name="ANSNN">'[1]Dt 2001'!#REF!</definedName>
    <definedName name="ANSNNxnk">'[1]Dt 2001'!#REF!</definedName>
    <definedName name="APC">'[1]Dt 2001'!#REF!</definedName>
    <definedName name="ATW">#REF!</definedName>
    <definedName name="Can_doi">#REF!</definedName>
    <definedName name="DNNN">#REF!</definedName>
    <definedName name="Khac">#REF!</definedName>
    <definedName name="Khong_can_doi">#REF!</definedName>
    <definedName name="NQD">#REF!</definedName>
    <definedName name="NQQH">'[1]Dt 2001'!#REF!</definedName>
    <definedName name="NSNN">'[1]Dt 2001'!#REF!</definedName>
    <definedName name="PC">'[1]Dt 2001'!#REF!</definedName>
    <definedName name="Phan_cap">#REF!</definedName>
    <definedName name="Phi_le_phi">#REF!</definedName>
    <definedName name="PRINT_AREA_MI">#REF!</definedName>
    <definedName name="Sort">'[2]XDCB tang 7%'!#REF!</definedName>
    <definedName name="TW">#REF!</definedName>
  </definedNames>
  <calcPr fullCalcOnLoad="1"/>
</workbook>
</file>

<file path=xl/sharedStrings.xml><?xml version="1.0" encoding="utf-8"?>
<sst xmlns="http://schemas.openxmlformats.org/spreadsheetml/2006/main" count="552" uniqueCount="88">
  <si>
    <t>Loại đối tượng</t>
  </si>
  <si>
    <t>ĐVT: Nghìn đồng</t>
  </si>
  <si>
    <t>Thứ tự</t>
  </si>
  <si>
    <t>Ghi chú</t>
  </si>
  <si>
    <t>Người</t>
  </si>
  <si>
    <t>Tiền</t>
  </si>
  <si>
    <t>Trẻ mồ côi từ 4 tuổi trở lên 22 tuổi</t>
  </si>
  <si>
    <t>GĐ, cá nhân nhận nuôi dưỡng TMC</t>
  </si>
  <si>
    <t>Đơn thân nghèo nuôi 1 con nhỏ</t>
  </si>
  <si>
    <t>Người cao tuổi cô đơn 60-80 t</t>
  </si>
  <si>
    <t>Người KT nặng</t>
  </si>
  <si>
    <t>Người KT nặng là TE</t>
  </si>
  <si>
    <t>Người KT nặng là NCT</t>
  </si>
  <si>
    <t xml:space="preserve">Người KT ĐBN </t>
  </si>
  <si>
    <t>Người KTĐBN là TE</t>
  </si>
  <si>
    <t>Người KTĐBN là NCT</t>
  </si>
  <si>
    <t>Hộ nuôi dưỡng chăm sóc</t>
  </si>
  <si>
    <t>TC tăng, giảm trong tháng</t>
  </si>
  <si>
    <t xml:space="preserve"> </t>
  </si>
  <si>
    <t>Mai táng phí</t>
  </si>
  <si>
    <t>Tổng cộng tăng+ MTP</t>
  </si>
  <si>
    <t>TC chung</t>
  </si>
  <si>
    <t>TLĩnh</t>
  </si>
  <si>
    <t>Đối tượng</t>
  </si>
  <si>
    <t>Tháng trước</t>
  </si>
  <si>
    <t xml:space="preserve">Tăng </t>
  </si>
  <si>
    <t>Tháng này</t>
  </si>
  <si>
    <t>Mức TC</t>
  </si>
  <si>
    <t>Giảm</t>
  </si>
  <si>
    <t>PHÒNG LAO ĐỘNG-TB&amp;XH</t>
  </si>
  <si>
    <t>PHÒNG LĐ - TB - XH HUYỆN CAM LỘ</t>
  </si>
  <si>
    <t>NGƯỜI LẬP                                             KẾ TOÁN                                        TRƯỞNG PHÒNG</t>
  </si>
  <si>
    <t>Cắt: Thái Thị Út, Hoàng Thị Con</t>
  </si>
  <si>
    <t>Chính</t>
  </si>
  <si>
    <t>Người KT ĐBN là TE</t>
  </si>
  <si>
    <t>Thanh</t>
  </si>
  <si>
    <t>Thành</t>
  </si>
  <si>
    <t>T.trấn</t>
  </si>
  <si>
    <t>Tuyền</t>
  </si>
  <si>
    <t>Thủy</t>
  </si>
  <si>
    <t>Hiếu</t>
  </si>
  <si>
    <t>An</t>
  </si>
  <si>
    <t>TC</t>
  </si>
  <si>
    <t>Thành tiền</t>
  </si>
  <si>
    <t>Nghĩa</t>
  </si>
  <si>
    <t>Người từ đủ 80 trở lên</t>
  </si>
  <si>
    <t xml:space="preserve">Người từ đủ 80 trở lên </t>
  </si>
  <si>
    <t>Trần Đăng Tảo</t>
  </si>
  <si>
    <t>Hộ nuôi dưỡng chăm sóc: 1,0</t>
  </si>
  <si>
    <t>GĐ, cá nhân nhận ND-TMC</t>
  </si>
  <si>
    <t xml:space="preserve">An </t>
  </si>
  <si>
    <t>Đơn thân nghèo nuôi 2 con nhỏ  con trở lên</t>
  </si>
  <si>
    <t>Người KT nuôi 2 con &lt;36 th tuổi</t>
  </si>
  <si>
    <t>KTN, ĐBN nuôi 2 con &lt;36 th tuổi</t>
  </si>
  <si>
    <t>NKTN, ĐBN nuôi 1 con &lt;36 th tuổi</t>
  </si>
  <si>
    <t xml:space="preserve">Trẻ mồ côi dưới 4 tuổi </t>
  </si>
  <si>
    <t xml:space="preserve">          PHÒNG LĐ - TB - XH HUYỆN CAM LỘ</t>
  </si>
  <si>
    <t>Đơn thân nghèo nuôi 2 con nhỏ</t>
  </si>
  <si>
    <t>Đơn thân nghèo nuôi 2con nhỏ</t>
  </si>
  <si>
    <t xml:space="preserve">Đơn thân nghèo nuôi 2 con nhỏ </t>
  </si>
  <si>
    <t>Người cô đơn từ đủ 80 trở lên</t>
  </si>
  <si>
    <t>Ngườ cô đơn từ đủ 80 trở lên</t>
  </si>
  <si>
    <t>Đơn thân nghèo nuôi 2 con nhỏ lên</t>
  </si>
  <si>
    <t xml:space="preserve">        PHÒNG LĐ - TB - XH HUYỆN CAM LỘ</t>
  </si>
  <si>
    <t xml:space="preserve">       PHÒNG LĐ - TB - XH HUYỆN CAM LỘ</t>
  </si>
  <si>
    <t>số tiền TL</t>
  </si>
  <si>
    <t>BẢNG TỔNG HỢP ĐỐI TƯỢNG TRỢ CẤP XÃ HỘI THƯỜNG XUYÊN TẠI CỘNG ĐỒNG</t>
  </si>
  <si>
    <t>BẢNG TỔNG HỢP TRUY LĨNH TRỢ CẤP THÁNG</t>
  </si>
  <si>
    <t>KTN,ĐBN nuôi1.con&lt;36 th tuổi</t>
  </si>
  <si>
    <t>KTN, ĐBN nuôi1 con &lt;36 th tuổi</t>
  </si>
  <si>
    <t>Trần Dụng</t>
  </si>
  <si>
    <t>Nguyễn Thị Minh</t>
  </si>
  <si>
    <t>BẢNG TỔNG HỢP ĐỐI TƯỢNG HƯỞNG TRỢ CẤP XÃ HỘI THƯỜNG XUYÊN TẠI CỘNG ĐỒNG</t>
  </si>
  <si>
    <t>ĐVT tiền: Ngàn đồng</t>
  </si>
  <si>
    <t>Tháng 6/2018</t>
  </si>
  <si>
    <t>xã Cam Chính - Tháng  7/2018</t>
  </si>
  <si>
    <t>xã Cam Thanh - Tháng   7/2018</t>
  </si>
  <si>
    <t>xã Cam Nghĩa - Tháng  7/2018</t>
  </si>
  <si>
    <t>xã Cam Thành - Tháng  7/2018</t>
  </si>
  <si>
    <t>TT Cam Lộ - Tháng  7/2018</t>
  </si>
  <si>
    <t>xã Cam Thủy - Tháng  7/2018</t>
  </si>
  <si>
    <t>xã Cam An  - Tháng  7/2018</t>
  </si>
  <si>
    <t>xã Cam Hiếu   - Tháng  7/2018</t>
  </si>
  <si>
    <t>xã Cam Tuyền - Tháng  7/2018</t>
  </si>
  <si>
    <t>Tổng</t>
  </si>
  <si>
    <r>
      <t xml:space="preserve">Chi tháng 6: 4 người= </t>
    </r>
    <r>
      <rPr>
        <b/>
        <sz val="13"/>
        <rFont val="Times New Roman"/>
        <family val="1"/>
      </rPr>
      <t>1080.000đ</t>
    </r>
  </si>
  <si>
    <t>Chi tháng 6 bổ sung: 16 đt =  5.400.000đ</t>
  </si>
  <si>
    <t>T6 = 540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</si>
</sst>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₫&quot;#,##0;\-&quot;₫&quot;#,##0"/>
    <numFmt numFmtId="181" formatCode="&quot;₫&quot;#,##0;[Red]\-&quot;₫&quot;#,##0"/>
    <numFmt numFmtId="182" formatCode="&quot;₫&quot;#,##0.00;\-&quot;₫&quot;#,##0.00"/>
    <numFmt numFmtId="183" formatCode="&quot;₫&quot;#,##0.00;[Red]\-&quot;₫&quot;#,##0.00"/>
    <numFmt numFmtId="184" formatCode="_-&quot;₫&quot;* #,##0_-;\-&quot;₫&quot;* #,##0_-;_-&quot;₫&quot;* &quot;-&quot;_-;_-@_-"/>
    <numFmt numFmtId="185" formatCode="_-* #,##0_-;\-* #,##0_-;_-* &quot;-&quot;_-;_-@_-"/>
    <numFmt numFmtId="186" formatCode="_-&quot;₫&quot;* #,##0.00_-;\-&quot;₫&quot;* #,##0.00_-;_-&quot;₫&quot;* &quot;-&quot;??_-;_-@_-"/>
    <numFmt numFmtId="187" formatCode="_-* #,##0.00_-;\-* #,##0.00_-;_-* &quot;-&quot;??_-;_-@_-"/>
    <numFmt numFmtId="188" formatCode="#,###;[Red]\-#,###"/>
    <numFmt numFmtId="189" formatCode="#,###;\-#,###;&quot;&quot;;_(@_)"/>
    <numFmt numFmtId="190" formatCode="0.0"/>
    <numFmt numFmtId="191" formatCode="_(* #,##0_);_(* \(#,##0\);_(* &quot;-&quot;??_);_(@_)"/>
    <numFmt numFmtId="192" formatCode="0.0%"/>
    <numFmt numFmtId="193" formatCode="#,###.0;[Red]\-#,###.0"/>
    <numFmt numFmtId="194" formatCode="#,###.00;[Red]\-#,###.00"/>
    <numFmt numFmtId="195" formatCode="#,###.000;[Red]\-#,###.000"/>
    <numFmt numFmtId="196" formatCode="_(* #,##0.0_);_(* \(#,##0.0\);_(* &quot;-&quot;??_);_(@_)"/>
    <numFmt numFmtId="197" formatCode="[$-409]dddd\,\ dd\ mmmm\,\ yyyy"/>
    <numFmt numFmtId="198" formatCode="#,##0.0"/>
    <numFmt numFmtId="199" formatCode="#,##0.000"/>
    <numFmt numFmtId="200" formatCode="#,##0.0000"/>
    <numFmt numFmtId="201" formatCode="0.000"/>
    <numFmt numFmtId="202" formatCode="0.0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##,###"/>
    <numFmt numFmtId="208" formatCode="&quot;Có&quot;;&quot;Có&quot;;&quot;Không&quot;"/>
    <numFmt numFmtId="209" formatCode="&quot;Đúng&quot;;&quot;Đúng&quot;;&quot;Sai&quot;"/>
    <numFmt numFmtId="210" formatCode="&quot;Bật&quot;;&quot;Bật&quot;;&quot;Tắt&quot;"/>
    <numFmt numFmtId="211" formatCode="#,##0.000_);\(#,##0.000\)"/>
    <numFmt numFmtId="212" formatCode="_(* #,##0.000_);_(* \(#,##0.000\);_(* &quot;-&quot;??_);_(@_)"/>
    <numFmt numFmtId="213" formatCode="_(* #,##0.000_);_(* \(#,##0.000\);_(* &quot;-&quot;???_);_(@_)"/>
    <numFmt numFmtId="214" formatCode="#,##0.0_);\(#,##0.0\)"/>
    <numFmt numFmtId="215" formatCode="_(* #,##0.000000_);_(* \(#,##0.000000\);_(* &quot;-&quot;??_);_(@_)"/>
    <numFmt numFmtId="216" formatCode="_(* #,##0.0000000_);_(* \(#,##0.0000000\);_(* &quot;-&quot;??_);_(@_)"/>
    <numFmt numFmtId="217" formatCode="#,##0.00000000000"/>
    <numFmt numFmtId="218" formatCode="_-* #,##0.0\ _₫_-;\-* #,##0.0\ _₫_-;_-* &quot;-&quot;??\ _₫_-;_-@_-"/>
    <numFmt numFmtId="219" formatCode="_-* #,##0\ _₫_-;\-* #,##0\ _₫_-;_-* &quot;-&quot;??\ _₫_-;_-@_-"/>
    <numFmt numFmtId="220" formatCode="_-* #,##0.000\ _₫_-;\-* #,##0.000\ _₫_-;_-* &quot;-&quot;??\ _₫_-;_-@_-"/>
    <numFmt numFmtId="221" formatCode="_-* #,##0.000\ _₫_-;\-* #,##0.000\ _₫_-;_-* &quot;-&quot;???\ _₫_-;_-@_-"/>
    <numFmt numFmtId="222" formatCode="_-* #,##0.0000\ _₫_-;\-* #,##0.0000\ _₫_-;_-* &quot;-&quot;??\ _₫_-;_-@_-"/>
    <numFmt numFmtId="223" formatCode="#.##0"/>
  </numFmts>
  <fonts count="54">
    <font>
      <sz val="12"/>
      <name val=".VnArial Narrow"/>
      <family val="0"/>
    </font>
    <font>
      <u val="single"/>
      <sz val="12"/>
      <color indexed="36"/>
      <name val=".VnArial Narrow"/>
      <family val="2"/>
    </font>
    <font>
      <sz val="13"/>
      <name val=".VnTime"/>
      <family val="2"/>
    </font>
    <font>
      <u val="single"/>
      <sz val="12"/>
      <color indexed="12"/>
      <name val=".Vn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8"/>
      <color indexed="56"/>
      <name val="Times New Roman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.VnArial Narrow"/>
      <family val="0"/>
    </font>
    <font>
      <b/>
      <i/>
      <sz val="12"/>
      <name val="Times New Roman"/>
      <family val="1"/>
    </font>
    <font>
      <b/>
      <sz val="12"/>
      <name val="VNtimes new roman"/>
      <family val="2"/>
    </font>
    <font>
      <sz val="11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2"/>
      <color indexed="10"/>
      <name val=".VnArial Narrow"/>
      <family val="0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.VnArial Narrow"/>
      <family val="0"/>
    </font>
    <font>
      <sz val="12"/>
      <color indexed="61"/>
      <name val=".VnArial Narrow"/>
      <family val="0"/>
    </font>
    <font>
      <b/>
      <sz val="12"/>
      <color indexed="61"/>
      <name val="Times New Roman"/>
      <family val="1"/>
    </font>
    <font>
      <sz val="12"/>
      <color indexed="61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name val=".VnArial Narrow"/>
      <family val="0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61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.VnArial Narrow"/>
      <family val="0"/>
    </font>
    <font>
      <b/>
      <sz val="12"/>
      <name val=".VnArial Narrow"/>
      <family val="0"/>
    </font>
    <font>
      <sz val="8"/>
      <name val="Times New Roman"/>
      <family val="1"/>
    </font>
    <font>
      <b/>
      <sz val="14"/>
      <color indexed="10"/>
      <name val="Times New Roman"/>
      <family val="1"/>
    </font>
    <font>
      <i/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16" borderId="1" applyNumberFormat="0" applyAlignment="0" applyProtection="0"/>
    <xf numFmtId="0" fontId="7" fillId="7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17" borderId="6" applyNumberFormat="0" applyFont="0" applyAlignment="0" applyProtection="0"/>
    <xf numFmtId="18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18" borderId="7" applyNumberFormat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12" fillId="0" borderId="8" applyNumberFormat="0" applyFill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6" borderId="2" applyNumberFormat="0" applyAlignment="0" applyProtection="0"/>
    <xf numFmtId="0" fontId="15" fillId="0" borderId="9" applyNumberFormat="0" applyFill="0" applyAlignment="0" applyProtection="0"/>
    <xf numFmtId="0" fontId="16" fillId="4" borderId="0" applyNumberFormat="0" applyBorder="0" applyAlignment="0" applyProtection="0"/>
    <xf numFmtId="0" fontId="17" fillId="2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</cellStyleXfs>
  <cellXfs count="229">
    <xf numFmtId="0" fontId="0" fillId="0" borderId="0" xfId="0" applyAlignment="1">
      <alignment/>
    </xf>
    <xf numFmtId="0" fontId="22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right" vertical="top" wrapText="1"/>
    </xf>
    <xf numFmtId="0" fontId="22" fillId="0" borderId="13" xfId="0" applyFont="1" applyBorder="1" applyAlignment="1">
      <alignment vertical="top" wrapText="1"/>
    </xf>
    <xf numFmtId="0" fontId="22" fillId="0" borderId="13" xfId="0" applyFont="1" applyBorder="1" applyAlignment="1">
      <alignment/>
    </xf>
    <xf numFmtId="0" fontId="28" fillId="0" borderId="13" xfId="0" applyFont="1" applyBorder="1" applyAlignment="1">
      <alignment vertical="top" wrapText="1"/>
    </xf>
    <xf numFmtId="0" fontId="22" fillId="0" borderId="13" xfId="0" applyFont="1" applyBorder="1" applyAlignment="1">
      <alignment horizontal="left" vertical="top" wrapText="1"/>
    </xf>
    <xf numFmtId="0" fontId="30" fillId="0" borderId="13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right" vertical="top" wrapText="1"/>
    </xf>
    <xf numFmtId="0" fontId="21" fillId="0" borderId="13" xfId="0" applyFont="1" applyBorder="1" applyAlignment="1">
      <alignment vertical="top" wrapText="1"/>
    </xf>
    <xf numFmtId="0" fontId="21" fillId="0" borderId="13" xfId="0" applyFont="1" applyBorder="1" applyAlignment="1">
      <alignment/>
    </xf>
    <xf numFmtId="0" fontId="21" fillId="0" borderId="0" xfId="0" applyFont="1" applyAlignment="1">
      <alignment/>
    </xf>
    <xf numFmtId="0" fontId="27" fillId="0" borderId="13" xfId="0" applyFont="1" applyFill="1" applyBorder="1" applyAlignment="1">
      <alignment horizontal="left" vertical="top" wrapText="1"/>
    </xf>
    <xf numFmtId="0" fontId="26" fillId="0" borderId="13" xfId="0" applyFont="1" applyBorder="1" applyAlignment="1">
      <alignment vertical="top" wrapText="1"/>
    </xf>
    <xf numFmtId="0" fontId="29" fillId="0" borderId="13" xfId="0" applyFont="1" applyBorder="1" applyAlignment="1">
      <alignment vertical="top" wrapText="1"/>
    </xf>
    <xf numFmtId="0" fontId="30" fillId="0" borderId="0" xfId="0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2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0" fontId="36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33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32" fillId="0" borderId="11" xfId="0" applyFont="1" applyBorder="1" applyAlignment="1">
      <alignment horizontal="center" vertical="center" wrapText="1"/>
    </xf>
    <xf numFmtId="0" fontId="32" fillId="0" borderId="14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27" fillId="0" borderId="13" xfId="0" applyFont="1" applyBorder="1" applyAlignment="1">
      <alignment horizontal="right" vertical="top" wrapText="1"/>
    </xf>
    <xf numFmtId="0" fontId="22" fillId="0" borderId="13" xfId="0" applyFont="1" applyBorder="1" applyAlignment="1">
      <alignment horizontal="right"/>
    </xf>
    <xf numFmtId="0" fontId="21" fillId="0" borderId="13" xfId="0" applyFont="1" applyBorder="1" applyAlignment="1">
      <alignment horizontal="right"/>
    </xf>
    <xf numFmtId="0" fontId="21" fillId="0" borderId="0" xfId="0" applyFont="1" applyAlignment="1">
      <alignment/>
    </xf>
    <xf numFmtId="3" fontId="22" fillId="0" borderId="13" xfId="0" applyNumberFormat="1" applyFont="1" applyBorder="1" applyAlignment="1">
      <alignment horizontal="right"/>
    </xf>
    <xf numFmtId="0" fontId="40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right"/>
    </xf>
    <xf numFmtId="0" fontId="24" fillId="0" borderId="0" xfId="0" applyFont="1" applyAlignment="1">
      <alignment/>
    </xf>
    <xf numFmtId="0" fontId="28" fillId="0" borderId="13" xfId="0" applyFont="1" applyBorder="1" applyAlignment="1">
      <alignment/>
    </xf>
    <xf numFmtId="3" fontId="22" fillId="0" borderId="13" xfId="0" applyNumberFormat="1" applyFont="1" applyBorder="1" applyAlignment="1">
      <alignment vertical="top" wrapText="1"/>
    </xf>
    <xf numFmtId="3" fontId="21" fillId="0" borderId="13" xfId="0" applyNumberFormat="1" applyFont="1" applyBorder="1" applyAlignment="1">
      <alignment vertical="top" wrapText="1"/>
    </xf>
    <xf numFmtId="3" fontId="28" fillId="0" borderId="13" xfId="0" applyNumberFormat="1" applyFont="1" applyBorder="1" applyAlignment="1">
      <alignment vertical="top" wrapText="1"/>
    </xf>
    <xf numFmtId="3" fontId="0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3" fontId="32" fillId="0" borderId="10" xfId="0" applyNumberFormat="1" applyFont="1" applyBorder="1" applyAlignment="1">
      <alignment horizontal="center"/>
    </xf>
    <xf numFmtId="3" fontId="32" fillId="0" borderId="12" xfId="0" applyNumberFormat="1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right" vertical="top" wrapText="1"/>
    </xf>
    <xf numFmtId="3" fontId="22" fillId="0" borderId="13" xfId="0" applyNumberFormat="1" applyFont="1" applyBorder="1" applyAlignment="1">
      <alignment/>
    </xf>
    <xf numFmtId="3" fontId="0" fillId="0" borderId="0" xfId="0" applyNumberFormat="1" applyFont="1" applyAlignment="1">
      <alignment horizontal="center"/>
    </xf>
    <xf numFmtId="3" fontId="31" fillId="0" borderId="0" xfId="0" applyNumberFormat="1" applyFont="1" applyAlignment="1">
      <alignment/>
    </xf>
    <xf numFmtId="3" fontId="21" fillId="0" borderId="12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21" fillId="0" borderId="10" xfId="0" applyNumberFormat="1" applyFont="1" applyBorder="1" applyAlignment="1">
      <alignment horizontal="center"/>
    </xf>
    <xf numFmtId="3" fontId="21" fillId="0" borderId="13" xfId="0" applyNumberFormat="1" applyFont="1" applyBorder="1" applyAlignment="1">
      <alignment horizontal="center" vertical="center" wrapText="1"/>
    </xf>
    <xf numFmtId="3" fontId="36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3" fontId="34" fillId="0" borderId="10" xfId="0" applyNumberFormat="1" applyFont="1" applyBorder="1" applyAlignment="1">
      <alignment horizontal="center"/>
    </xf>
    <xf numFmtId="3" fontId="33" fillId="0" borderId="12" xfId="0" applyNumberFormat="1" applyFont="1" applyBorder="1" applyAlignment="1">
      <alignment horizontal="center" vertical="center" wrapText="1"/>
    </xf>
    <xf numFmtId="3" fontId="37" fillId="0" borderId="12" xfId="0" applyNumberFormat="1" applyFont="1" applyBorder="1" applyAlignment="1">
      <alignment horizontal="center" vertical="center" wrapText="1"/>
    </xf>
    <xf numFmtId="3" fontId="38" fillId="0" borderId="13" xfId="0" applyNumberFormat="1" applyFont="1" applyBorder="1" applyAlignment="1">
      <alignment vertical="top" wrapText="1"/>
    </xf>
    <xf numFmtId="3" fontId="0" fillId="0" borderId="0" xfId="0" applyNumberFormat="1" applyFont="1" applyBorder="1" applyAlignment="1">
      <alignment/>
    </xf>
    <xf numFmtId="3" fontId="21" fillId="0" borderId="0" xfId="0" applyNumberFormat="1" applyFont="1" applyAlignment="1">
      <alignment horizontal="center"/>
    </xf>
    <xf numFmtId="3" fontId="36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3" fontId="22" fillId="0" borderId="13" xfId="0" applyNumberFormat="1" applyFont="1" applyBorder="1" applyAlignment="1">
      <alignment horizontal="right" vertical="top" wrapText="1"/>
    </xf>
    <xf numFmtId="1" fontId="42" fillId="0" borderId="0" xfId="0" applyNumberFormat="1" applyFont="1" applyAlignment="1">
      <alignment/>
    </xf>
    <xf numFmtId="1" fontId="29" fillId="0" borderId="10" xfId="0" applyNumberFormat="1" applyFont="1" applyBorder="1" applyAlignment="1">
      <alignment horizontal="center"/>
    </xf>
    <xf numFmtId="1" fontId="29" fillId="0" borderId="12" xfId="0" applyNumberFormat="1" applyFont="1" applyBorder="1" applyAlignment="1">
      <alignment horizontal="center" vertical="center" wrapText="1"/>
    </xf>
    <xf numFmtId="1" fontId="29" fillId="0" borderId="13" xfId="0" applyNumberFormat="1" applyFont="1" applyBorder="1" applyAlignment="1">
      <alignment horizontal="center" vertical="center" wrapText="1"/>
    </xf>
    <xf numFmtId="1" fontId="29" fillId="0" borderId="13" xfId="0" applyNumberFormat="1" applyFont="1" applyBorder="1" applyAlignment="1">
      <alignment vertical="top" wrapText="1"/>
    </xf>
    <xf numFmtId="1" fontId="42" fillId="0" borderId="0" xfId="0" applyNumberFormat="1" applyFont="1" applyAlignment="1">
      <alignment/>
    </xf>
    <xf numFmtId="0" fontId="24" fillId="0" borderId="10" xfId="0" applyFont="1" applyBorder="1" applyAlignment="1">
      <alignment/>
    </xf>
    <xf numFmtId="0" fontId="44" fillId="0" borderId="13" xfId="0" applyFont="1" applyBorder="1" applyAlignment="1">
      <alignment vertical="top" wrapText="1"/>
    </xf>
    <xf numFmtId="0" fontId="45" fillId="0" borderId="13" xfId="0" applyFont="1" applyBorder="1" applyAlignment="1">
      <alignment vertical="top" wrapText="1"/>
    </xf>
    <xf numFmtId="3" fontId="32" fillId="0" borderId="13" xfId="0" applyNumberFormat="1" applyFont="1" applyBorder="1" applyAlignment="1">
      <alignment vertical="top" wrapText="1"/>
    </xf>
    <xf numFmtId="0" fontId="28" fillId="0" borderId="0" xfId="0" applyFont="1" applyAlignment="1">
      <alignment/>
    </xf>
    <xf numFmtId="0" fontId="32" fillId="0" borderId="13" xfId="0" applyFont="1" applyBorder="1" applyAlignment="1">
      <alignment horizontal="right" vertical="top" wrapText="1"/>
    </xf>
    <xf numFmtId="0" fontId="32" fillId="0" borderId="13" xfId="0" applyFont="1" applyBorder="1" applyAlignment="1">
      <alignment vertical="top" wrapText="1"/>
    </xf>
    <xf numFmtId="3" fontId="32" fillId="0" borderId="13" xfId="0" applyNumberFormat="1" applyFont="1" applyBorder="1" applyAlignment="1">
      <alignment horizontal="right" vertical="top" wrapText="1"/>
    </xf>
    <xf numFmtId="0" fontId="30" fillId="0" borderId="13" xfId="0" applyFont="1" applyFill="1" applyBorder="1" applyAlignment="1">
      <alignment horizontal="left" vertical="top" wrapText="1"/>
    </xf>
    <xf numFmtId="0" fontId="32" fillId="0" borderId="0" xfId="0" applyFont="1" applyAlignment="1">
      <alignment/>
    </xf>
    <xf numFmtId="1" fontId="45" fillId="0" borderId="13" xfId="0" applyNumberFormat="1" applyFont="1" applyBorder="1" applyAlignment="1">
      <alignment horizontal="right" vertical="top" wrapText="1"/>
    </xf>
    <xf numFmtId="0" fontId="32" fillId="0" borderId="13" xfId="0" applyFont="1" applyBorder="1" applyAlignment="1">
      <alignment/>
    </xf>
    <xf numFmtId="0" fontId="29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29" fillId="0" borderId="12" xfId="0" applyNumberFormat="1" applyFont="1" applyBorder="1" applyAlignment="1">
      <alignment horizontal="center" vertical="center" wrapText="1"/>
    </xf>
    <xf numFmtId="3" fontId="29" fillId="0" borderId="13" xfId="0" applyNumberFormat="1" applyFont="1" applyBorder="1" applyAlignment="1">
      <alignment horizontal="center" vertical="center" wrapText="1"/>
    </xf>
    <xf numFmtId="3" fontId="46" fillId="0" borderId="12" xfId="0" applyNumberFormat="1" applyFont="1" applyBorder="1" applyAlignment="1">
      <alignment horizontal="center" vertical="center" wrapText="1"/>
    </xf>
    <xf numFmtId="3" fontId="45" fillId="0" borderId="12" xfId="0" applyNumberFormat="1" applyFont="1" applyBorder="1" applyAlignment="1">
      <alignment horizontal="center" vertical="center" wrapText="1"/>
    </xf>
    <xf numFmtId="3" fontId="27" fillId="0" borderId="13" xfId="0" applyNumberFormat="1" applyFont="1" applyBorder="1" applyAlignment="1">
      <alignment horizontal="right" vertical="top" wrapText="1"/>
    </xf>
    <xf numFmtId="3" fontId="21" fillId="0" borderId="13" xfId="0" applyNumberFormat="1" applyFont="1" applyBorder="1" applyAlignment="1">
      <alignment/>
    </xf>
    <xf numFmtId="3" fontId="37" fillId="0" borderId="13" xfId="0" applyNumberFormat="1" applyFont="1" applyBorder="1" applyAlignment="1">
      <alignment vertical="top" wrapText="1"/>
    </xf>
    <xf numFmtId="0" fontId="21" fillId="0" borderId="0" xfId="0" applyFont="1" applyBorder="1" applyAlignment="1">
      <alignment/>
    </xf>
    <xf numFmtId="0" fontId="21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0" xfId="0" applyFont="1" applyBorder="1" applyAlignment="1">
      <alignment/>
    </xf>
    <xf numFmtId="3" fontId="21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0" fontId="22" fillId="0" borderId="0" xfId="0" applyFont="1" applyFill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3" fontId="32" fillId="0" borderId="13" xfId="0" applyNumberFormat="1" applyFont="1" applyBorder="1" applyAlignment="1">
      <alignment horizontal="right"/>
    </xf>
    <xf numFmtId="0" fontId="48" fillId="0" borderId="1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right"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49" fillId="0" borderId="0" xfId="0" applyFont="1" applyAlignment="1">
      <alignment/>
    </xf>
    <xf numFmtId="0" fontId="51" fillId="0" borderId="13" xfId="0" applyFont="1" applyFill="1" applyBorder="1" applyAlignment="1">
      <alignment/>
    </xf>
    <xf numFmtId="3" fontId="48" fillId="0" borderId="13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horizontal="right" vertical="center" wrapText="1"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3" fontId="21" fillId="0" borderId="0" xfId="0" applyNumberFormat="1" applyFont="1" applyBorder="1" applyAlignment="1">
      <alignment horizontal="right" vertical="top" wrapText="1"/>
    </xf>
    <xf numFmtId="3" fontId="21" fillId="0" borderId="11" xfId="0" applyNumberFormat="1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top" wrapText="1"/>
    </xf>
    <xf numFmtId="0" fontId="22" fillId="0" borderId="17" xfId="0" applyFont="1" applyBorder="1" applyAlignment="1">
      <alignment horizontal="right" vertical="top" wrapText="1"/>
    </xf>
    <xf numFmtId="0" fontId="22" fillId="0" borderId="17" xfId="0" applyFont="1" applyBorder="1" applyAlignment="1">
      <alignment vertical="top" wrapText="1"/>
    </xf>
    <xf numFmtId="3" fontId="22" fillId="0" borderId="17" xfId="0" applyNumberFormat="1" applyFont="1" applyBorder="1" applyAlignment="1">
      <alignment vertical="top" wrapText="1"/>
    </xf>
    <xf numFmtId="0" fontId="28" fillId="0" borderId="17" xfId="0" applyFont="1" applyBorder="1" applyAlignment="1">
      <alignment vertical="top" wrapText="1"/>
    </xf>
    <xf numFmtId="3" fontId="28" fillId="0" borderId="17" xfId="0" applyNumberFormat="1" applyFont="1" applyBorder="1" applyAlignment="1">
      <alignment vertical="top" wrapText="1"/>
    </xf>
    <xf numFmtId="0" fontId="22" fillId="0" borderId="17" xfId="0" applyFont="1" applyBorder="1" applyAlignment="1">
      <alignment/>
    </xf>
    <xf numFmtId="0" fontId="30" fillId="0" borderId="0" xfId="0" applyFont="1" applyBorder="1" applyAlignment="1">
      <alignment horizontal="left" vertical="top" wrapText="1"/>
    </xf>
    <xf numFmtId="0" fontId="53" fillId="0" borderId="13" xfId="0" applyFont="1" applyBorder="1" applyAlignment="1">
      <alignment horizontal="left" vertical="top" wrapText="1"/>
    </xf>
    <xf numFmtId="3" fontId="21" fillId="0" borderId="13" xfId="0" applyNumberFormat="1" applyFont="1" applyBorder="1" applyAlignment="1">
      <alignment horizontal="right"/>
    </xf>
    <xf numFmtId="0" fontId="41" fillId="0" borderId="13" xfId="0" applyFont="1" applyBorder="1" applyAlignment="1">
      <alignment horizontal="right" vertical="top" wrapText="1"/>
    </xf>
    <xf numFmtId="3" fontId="41" fillId="0" borderId="13" xfId="0" applyNumberFormat="1" applyFont="1" applyBorder="1" applyAlignment="1">
      <alignment horizontal="right" vertical="top" wrapText="1"/>
    </xf>
    <xf numFmtId="0" fontId="21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vertical="top" wrapText="1"/>
    </xf>
    <xf numFmtId="0" fontId="30" fillId="0" borderId="19" xfId="0" applyFont="1" applyBorder="1" applyAlignment="1">
      <alignment horizontal="left" vertical="top" wrapText="1"/>
    </xf>
    <xf numFmtId="0" fontId="27" fillId="0" borderId="19" xfId="0" applyFont="1" applyFill="1" applyBorder="1" applyAlignment="1">
      <alignment horizontal="left" vertical="top" wrapText="1"/>
    </xf>
    <xf numFmtId="0" fontId="40" fillId="0" borderId="19" xfId="0" applyFont="1" applyBorder="1" applyAlignment="1">
      <alignment vertical="top" wrapText="1"/>
    </xf>
    <xf numFmtId="0" fontId="21" fillId="0" borderId="0" xfId="0" applyFont="1" applyBorder="1" applyAlignment="1">
      <alignment horizontal="left"/>
    </xf>
    <xf numFmtId="0" fontId="21" fillId="0" borderId="20" xfId="0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top" wrapText="1"/>
    </xf>
    <xf numFmtId="3" fontId="27" fillId="0" borderId="21" xfId="0" applyNumberFormat="1" applyFont="1" applyBorder="1" applyAlignment="1">
      <alignment horizontal="right" vertical="top" wrapText="1"/>
    </xf>
    <xf numFmtId="0" fontId="41" fillId="0" borderId="21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3" fontId="52" fillId="0" borderId="0" xfId="0" applyNumberFormat="1" applyFont="1" applyBorder="1" applyAlignment="1">
      <alignment horizontal="right"/>
    </xf>
    <xf numFmtId="3" fontId="30" fillId="0" borderId="21" xfId="0" applyNumberFormat="1" applyFont="1" applyBorder="1" applyAlignment="1">
      <alignment horizontal="right" vertical="top" wrapText="1"/>
    </xf>
    <xf numFmtId="3" fontId="30" fillId="0" borderId="13" xfId="0" applyNumberFormat="1" applyFont="1" applyBorder="1" applyAlignment="1">
      <alignment horizontal="right" vertical="top" wrapText="1"/>
    </xf>
    <xf numFmtId="0" fontId="30" fillId="0" borderId="13" xfId="0" applyFont="1" applyBorder="1" applyAlignment="1">
      <alignment horizontal="right" vertical="top" wrapText="1"/>
    </xf>
    <xf numFmtId="0" fontId="22" fillId="0" borderId="0" xfId="0" applyFont="1" applyAlignment="1">
      <alignment horizontal="left"/>
    </xf>
    <xf numFmtId="3" fontId="21" fillId="0" borderId="19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wrapText="1"/>
    </xf>
    <xf numFmtId="3" fontId="32" fillId="0" borderId="19" xfId="0" applyNumberFormat="1" applyFont="1" applyBorder="1" applyAlignment="1">
      <alignment horizontal="center" wrapText="1"/>
    </xf>
    <xf numFmtId="3" fontId="32" fillId="0" borderId="21" xfId="0" applyNumberFormat="1" applyFont="1" applyBorder="1" applyAlignment="1">
      <alignment horizont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3" fontId="26" fillId="0" borderId="16" xfId="0" applyNumberFormat="1" applyFont="1" applyBorder="1" applyAlignment="1">
      <alignment horizontal="center" vertical="top" wrapText="1"/>
    </xf>
    <xf numFmtId="3" fontId="26" fillId="0" borderId="0" xfId="0" applyNumberFormat="1" applyFont="1" applyBorder="1" applyAlignment="1">
      <alignment horizontal="center" vertical="top" wrapText="1"/>
    </xf>
    <xf numFmtId="3" fontId="37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5" fillId="0" borderId="21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3" fontId="49" fillId="0" borderId="0" xfId="0" applyNumberFormat="1" applyFont="1" applyAlignment="1">
      <alignment/>
    </xf>
    <xf numFmtId="3" fontId="49" fillId="0" borderId="0" xfId="0" applyNumberFormat="1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3" fontId="21" fillId="0" borderId="0" xfId="0" applyNumberFormat="1" applyFont="1" applyBorder="1" applyAlignment="1">
      <alignment horizontal="center" vertical="top" wrapText="1"/>
    </xf>
    <xf numFmtId="0" fontId="22" fillId="0" borderId="16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37" fillId="0" borderId="19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wrapText="1"/>
    </xf>
    <xf numFmtId="0" fontId="32" fillId="0" borderId="21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34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textRotation="90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1" fillId="0" borderId="19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21" xfId="0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37" fillId="0" borderId="19" xfId="0" applyNumberFormat="1" applyFont="1" applyBorder="1" applyAlignment="1">
      <alignment horizontal="center" vertical="center" wrapText="1"/>
    </xf>
    <xf numFmtId="3" fontId="22" fillId="0" borderId="16" xfId="0" applyNumberFormat="1" applyFont="1" applyBorder="1" applyAlignment="1">
      <alignment horizontal="left" vertical="top" wrapText="1"/>
    </xf>
    <xf numFmtId="3" fontId="22" fillId="0" borderId="0" xfId="0" applyNumberFormat="1" applyFont="1" applyBorder="1" applyAlignment="1">
      <alignment horizontal="left" vertical="top" wrapText="1"/>
    </xf>
    <xf numFmtId="3" fontId="22" fillId="0" borderId="16" xfId="0" applyNumberFormat="1" applyFont="1" applyBorder="1" applyAlignment="1">
      <alignment horizontal="center" vertical="top" wrapText="1"/>
    </xf>
    <xf numFmtId="3" fontId="22" fillId="0" borderId="0" xfId="0" applyNumberFormat="1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top" wrapText="1"/>
    </xf>
    <xf numFmtId="0" fontId="21" fillId="0" borderId="22" xfId="0" applyFont="1" applyBorder="1" applyAlignment="1">
      <alignment horizontal="left" vertical="top" wrapText="1"/>
    </xf>
    <xf numFmtId="0" fontId="21" fillId="0" borderId="21" xfId="0" applyFont="1" applyBorder="1" applyAlignment="1">
      <alignment horizontal="left" vertical="top" wrapText="1"/>
    </xf>
    <xf numFmtId="3" fontId="21" fillId="0" borderId="16" xfId="0" applyNumberFormat="1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 textRotation="90" wrapText="1"/>
    </xf>
    <xf numFmtId="0" fontId="27" fillId="0" borderId="19" xfId="0" applyFont="1" applyBorder="1" applyAlignment="1">
      <alignment horizontal="left" vertical="top" wrapText="1"/>
    </xf>
    <xf numFmtId="0" fontId="27" fillId="0" borderId="22" xfId="0" applyFont="1" applyBorder="1" applyAlignment="1">
      <alignment horizontal="left" vertical="top" wrapText="1"/>
    </xf>
    <xf numFmtId="0" fontId="27" fillId="0" borderId="21" xfId="0" applyFont="1" applyBorder="1" applyAlignment="1">
      <alignment horizontal="left" vertical="top" wrapText="1"/>
    </xf>
    <xf numFmtId="0" fontId="43" fillId="0" borderId="16" xfId="0" applyFont="1" applyBorder="1" applyAlignment="1">
      <alignment horizontal="right"/>
    </xf>
    <xf numFmtId="0" fontId="43" fillId="0" borderId="0" xfId="0" applyFont="1" applyBorder="1" applyAlignment="1">
      <alignment horizontal="right"/>
    </xf>
  </cellXfs>
  <cellStyles count="50">
    <cellStyle name="Normal" xfId="0"/>
    <cellStyle name="20% - Nhấn1" xfId="15"/>
    <cellStyle name="20% - Nhấn2" xfId="16"/>
    <cellStyle name="20% - Nhấn3" xfId="17"/>
    <cellStyle name="20% - Nhấn4" xfId="18"/>
    <cellStyle name="20% - Nhấn5" xfId="19"/>
    <cellStyle name="20% - Nhấn6" xfId="20"/>
    <cellStyle name="40% - Nhấn1" xfId="21"/>
    <cellStyle name="40% - Nhấn2" xfId="22"/>
    <cellStyle name="40% - Nhấn3" xfId="23"/>
    <cellStyle name="40% - Nhấn4" xfId="24"/>
    <cellStyle name="40% - Nhấn5" xfId="25"/>
    <cellStyle name="40% - Nhấn6" xfId="26"/>
    <cellStyle name="60% - Nhấn1" xfId="27"/>
    <cellStyle name="60% - Nhấn2" xfId="28"/>
    <cellStyle name="60% - Nhấn3" xfId="29"/>
    <cellStyle name="60% - Nhấn4" xfId="30"/>
    <cellStyle name="60% - Nhấn5" xfId="31"/>
    <cellStyle name="60% - Nhấn6" xfId="32"/>
    <cellStyle name="Comma" xfId="33"/>
    <cellStyle name="Comma [0]" xfId="34"/>
    <cellStyle name="Currency" xfId="35"/>
    <cellStyle name="Currency [0]" xfId="36"/>
    <cellStyle name="Đầu ra" xfId="37"/>
    <cellStyle name="Đầu vào" xfId="38"/>
    <cellStyle name="Đề mục 1" xfId="39"/>
    <cellStyle name="Đề mục 2" xfId="40"/>
    <cellStyle name="Đề mục 3" xfId="41"/>
    <cellStyle name="Đề mục 4" xfId="42"/>
    <cellStyle name="Followed Hyperlink" xfId="43"/>
    <cellStyle name="Ghi chú" xfId="44"/>
    <cellStyle name="HAI" xfId="45"/>
    <cellStyle name="Hyperlink" xfId="46"/>
    <cellStyle name="Kiểm tra Ô" xfId="47"/>
    <cellStyle name="Nhấn1" xfId="48"/>
    <cellStyle name="Nhấn2" xfId="49"/>
    <cellStyle name="Nhấn3" xfId="50"/>
    <cellStyle name="Nhấn4" xfId="51"/>
    <cellStyle name="Nhấn5" xfId="52"/>
    <cellStyle name="Nhấn6" xfId="53"/>
    <cellStyle name="Ô Được nối kết" xfId="54"/>
    <cellStyle name="Percent" xfId="55"/>
    <cellStyle name="Tiêu đề" xfId="56"/>
    <cellStyle name="Tính toán" xfId="57"/>
    <cellStyle name="Tổng" xfId="58"/>
    <cellStyle name="Tốt" xfId="59"/>
    <cellStyle name="Trung tính" xfId="60"/>
    <cellStyle name="Văn bản Cảnh báo" xfId="61"/>
    <cellStyle name="Văn bản Giải thích" xfId="62"/>
    <cellStyle name="Xấu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3038475</xdr:colOff>
      <xdr:row>18</xdr:row>
      <xdr:rowOff>0</xdr:rowOff>
    </xdr:from>
    <xdr:ext cx="104775" cy="238125"/>
    <xdr:sp>
      <xdr:nvSpPr>
        <xdr:cNvPr id="1" name="TextBox 1"/>
        <xdr:cNvSpPr txBox="1">
          <a:spLocks noChangeArrowheads="1"/>
        </xdr:cNvSpPr>
      </xdr:nvSpPr>
      <xdr:spPr>
        <a:xfrm>
          <a:off x="3581400" y="37052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2" name="TextBox 2"/>
        <xdr:cNvSpPr txBox="1">
          <a:spLocks noChangeArrowheads="1"/>
        </xdr:cNvSpPr>
      </xdr:nvSpPr>
      <xdr:spPr>
        <a:xfrm>
          <a:off x="3581400" y="38766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38100</xdr:colOff>
      <xdr:row>1</xdr:row>
      <xdr:rowOff>57150</xdr:rowOff>
    </xdr:from>
    <xdr:to>
      <xdr:col>1</xdr:col>
      <xdr:colOff>1952625</xdr:colOff>
      <xdr:row>1</xdr:row>
      <xdr:rowOff>57150</xdr:rowOff>
    </xdr:to>
    <xdr:sp>
      <xdr:nvSpPr>
        <xdr:cNvPr id="3" name="Line 3"/>
        <xdr:cNvSpPr>
          <a:spLocks/>
        </xdr:cNvSpPr>
      </xdr:nvSpPr>
      <xdr:spPr>
        <a:xfrm>
          <a:off x="38100" y="257175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4" name="TextBox 4"/>
        <xdr:cNvSpPr txBox="1">
          <a:spLocks noChangeArrowheads="1"/>
        </xdr:cNvSpPr>
      </xdr:nvSpPr>
      <xdr:spPr>
        <a:xfrm>
          <a:off x="3581400" y="38766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5" name="TextBox 5"/>
        <xdr:cNvSpPr txBox="1">
          <a:spLocks noChangeArrowheads="1"/>
        </xdr:cNvSpPr>
      </xdr:nvSpPr>
      <xdr:spPr>
        <a:xfrm>
          <a:off x="3581400" y="38766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0</xdr:rowOff>
    </xdr:from>
    <xdr:ext cx="104775" cy="238125"/>
    <xdr:sp>
      <xdr:nvSpPr>
        <xdr:cNvPr id="6" name="TextBox 6"/>
        <xdr:cNvSpPr txBox="1">
          <a:spLocks noChangeArrowheads="1"/>
        </xdr:cNvSpPr>
      </xdr:nvSpPr>
      <xdr:spPr>
        <a:xfrm>
          <a:off x="3581400" y="37052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7" name="TextBox 7"/>
        <xdr:cNvSpPr txBox="1">
          <a:spLocks noChangeArrowheads="1"/>
        </xdr:cNvSpPr>
      </xdr:nvSpPr>
      <xdr:spPr>
        <a:xfrm>
          <a:off x="3581400" y="38766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8" name="TextBox 8"/>
        <xdr:cNvSpPr txBox="1">
          <a:spLocks noChangeArrowheads="1"/>
        </xdr:cNvSpPr>
      </xdr:nvSpPr>
      <xdr:spPr>
        <a:xfrm>
          <a:off x="3581400" y="38766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0</xdr:rowOff>
    </xdr:from>
    <xdr:ext cx="104775" cy="238125"/>
    <xdr:sp>
      <xdr:nvSpPr>
        <xdr:cNvPr id="9" name="TextBox 9"/>
        <xdr:cNvSpPr txBox="1">
          <a:spLocks noChangeArrowheads="1"/>
        </xdr:cNvSpPr>
      </xdr:nvSpPr>
      <xdr:spPr>
        <a:xfrm>
          <a:off x="3581400" y="370522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7" name="TextBox 7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8" name="TextBox 8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9" name="TextBox 9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0" name="TextBox 10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1" name="TextBox 11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12" name="TextBox 12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7" name="TextBox 7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8" name="TextBox 8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9" name="TextBox 9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0</xdr:rowOff>
    </xdr:from>
    <xdr:ext cx="114300" cy="238125"/>
    <xdr:sp>
      <xdr:nvSpPr>
        <xdr:cNvPr id="1" name="TextBox 1"/>
        <xdr:cNvSpPr txBox="1">
          <a:spLocks noChangeArrowheads="1"/>
        </xdr:cNvSpPr>
      </xdr:nvSpPr>
      <xdr:spPr>
        <a:xfrm>
          <a:off x="3505200" y="3705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2" name="TextBox 3"/>
        <xdr:cNvSpPr txBox="1">
          <a:spLocks noChangeArrowheads="1"/>
        </xdr:cNvSpPr>
      </xdr:nvSpPr>
      <xdr:spPr>
        <a:xfrm>
          <a:off x="3505200" y="38766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190500</xdr:colOff>
      <xdr:row>1</xdr:row>
      <xdr:rowOff>57150</xdr:rowOff>
    </xdr:from>
    <xdr:to>
      <xdr:col>1</xdr:col>
      <xdr:colOff>2095500</xdr:colOff>
      <xdr:row>1</xdr:row>
      <xdr:rowOff>57150</xdr:rowOff>
    </xdr:to>
    <xdr:sp>
      <xdr:nvSpPr>
        <xdr:cNvPr id="3" name="Line 4"/>
        <xdr:cNvSpPr>
          <a:spLocks/>
        </xdr:cNvSpPr>
      </xdr:nvSpPr>
      <xdr:spPr>
        <a:xfrm>
          <a:off x="190500" y="257175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4" name="TextBox 5"/>
        <xdr:cNvSpPr txBox="1">
          <a:spLocks noChangeArrowheads="1"/>
        </xdr:cNvSpPr>
      </xdr:nvSpPr>
      <xdr:spPr>
        <a:xfrm>
          <a:off x="3505200" y="38766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Box 6"/>
        <xdr:cNvSpPr txBox="1">
          <a:spLocks noChangeArrowheads="1"/>
        </xdr:cNvSpPr>
      </xdr:nvSpPr>
      <xdr:spPr>
        <a:xfrm>
          <a:off x="3505200" y="38766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6" name="TextBox 7"/>
        <xdr:cNvSpPr txBox="1">
          <a:spLocks noChangeArrowheads="1"/>
        </xdr:cNvSpPr>
      </xdr:nvSpPr>
      <xdr:spPr>
        <a:xfrm>
          <a:off x="3505200" y="3705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7" name="TextBox 8"/>
        <xdr:cNvSpPr txBox="1">
          <a:spLocks noChangeArrowheads="1"/>
        </xdr:cNvSpPr>
      </xdr:nvSpPr>
      <xdr:spPr>
        <a:xfrm>
          <a:off x="3505200" y="38766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8" name="TextBox 9"/>
        <xdr:cNvSpPr txBox="1">
          <a:spLocks noChangeArrowheads="1"/>
        </xdr:cNvSpPr>
      </xdr:nvSpPr>
      <xdr:spPr>
        <a:xfrm>
          <a:off x="3505200" y="38766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9" name="TextBox 10"/>
        <xdr:cNvSpPr txBox="1">
          <a:spLocks noChangeArrowheads="1"/>
        </xdr:cNvSpPr>
      </xdr:nvSpPr>
      <xdr:spPr>
        <a:xfrm>
          <a:off x="3505200" y="37052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1" name="TextBox 1"/>
        <xdr:cNvSpPr txBox="1">
          <a:spLocks noChangeArrowheads="1"/>
        </xdr:cNvSpPr>
      </xdr:nvSpPr>
      <xdr:spPr>
        <a:xfrm>
          <a:off x="3581400" y="3962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0</xdr:rowOff>
    </xdr:from>
    <xdr:ext cx="104775" cy="238125"/>
    <xdr:sp>
      <xdr:nvSpPr>
        <xdr:cNvPr id="2" name="TextBox 2"/>
        <xdr:cNvSpPr txBox="1">
          <a:spLocks noChangeArrowheads="1"/>
        </xdr:cNvSpPr>
      </xdr:nvSpPr>
      <xdr:spPr>
        <a:xfrm>
          <a:off x="3581400" y="3790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257175</xdr:colOff>
      <xdr:row>1</xdr:row>
      <xdr:rowOff>0</xdr:rowOff>
    </xdr:from>
    <xdr:to>
      <xdr:col>1</xdr:col>
      <xdr:colOff>1619250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57175" y="2000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4" name="TextBox 4"/>
        <xdr:cNvSpPr txBox="1">
          <a:spLocks noChangeArrowheads="1"/>
        </xdr:cNvSpPr>
      </xdr:nvSpPr>
      <xdr:spPr>
        <a:xfrm>
          <a:off x="3581400" y="3962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0</xdr:rowOff>
    </xdr:from>
    <xdr:ext cx="104775" cy="238125"/>
    <xdr:sp>
      <xdr:nvSpPr>
        <xdr:cNvPr id="5" name="TextBox 5"/>
        <xdr:cNvSpPr txBox="1">
          <a:spLocks noChangeArrowheads="1"/>
        </xdr:cNvSpPr>
      </xdr:nvSpPr>
      <xdr:spPr>
        <a:xfrm>
          <a:off x="3581400" y="3790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twoCellAnchor>
    <xdr:from>
      <xdr:col>0</xdr:col>
      <xdr:colOff>257175</xdr:colOff>
      <xdr:row>1</xdr:row>
      <xdr:rowOff>0</xdr:rowOff>
    </xdr:from>
    <xdr:to>
      <xdr:col>1</xdr:col>
      <xdr:colOff>1619250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257175" y="200025"/>
          <a:ext cx="190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two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7" name="TextBox 7"/>
        <xdr:cNvSpPr txBox="1">
          <a:spLocks noChangeArrowheads="1"/>
        </xdr:cNvSpPr>
      </xdr:nvSpPr>
      <xdr:spPr>
        <a:xfrm>
          <a:off x="3581400" y="3962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8" name="TextBox 8"/>
        <xdr:cNvSpPr txBox="1">
          <a:spLocks noChangeArrowheads="1"/>
        </xdr:cNvSpPr>
      </xdr:nvSpPr>
      <xdr:spPr>
        <a:xfrm>
          <a:off x="3581400" y="3962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0</xdr:rowOff>
    </xdr:from>
    <xdr:ext cx="104775" cy="238125"/>
    <xdr:sp>
      <xdr:nvSpPr>
        <xdr:cNvPr id="9" name="TextBox 9"/>
        <xdr:cNvSpPr txBox="1">
          <a:spLocks noChangeArrowheads="1"/>
        </xdr:cNvSpPr>
      </xdr:nvSpPr>
      <xdr:spPr>
        <a:xfrm>
          <a:off x="3581400" y="3790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10" name="TextBox 10"/>
        <xdr:cNvSpPr txBox="1">
          <a:spLocks noChangeArrowheads="1"/>
        </xdr:cNvSpPr>
      </xdr:nvSpPr>
      <xdr:spPr>
        <a:xfrm>
          <a:off x="3581400" y="3962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171450</xdr:rowOff>
    </xdr:from>
    <xdr:ext cx="104775" cy="238125"/>
    <xdr:sp>
      <xdr:nvSpPr>
        <xdr:cNvPr id="11" name="TextBox 11"/>
        <xdr:cNvSpPr txBox="1">
          <a:spLocks noChangeArrowheads="1"/>
        </xdr:cNvSpPr>
      </xdr:nvSpPr>
      <xdr:spPr>
        <a:xfrm>
          <a:off x="3581400" y="39624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3038475</xdr:colOff>
      <xdr:row>18</xdr:row>
      <xdr:rowOff>0</xdr:rowOff>
    </xdr:from>
    <xdr:ext cx="104775" cy="238125"/>
    <xdr:sp>
      <xdr:nvSpPr>
        <xdr:cNvPr id="12" name="TextBox 12"/>
        <xdr:cNvSpPr txBox="1">
          <a:spLocks noChangeArrowheads="1"/>
        </xdr:cNvSpPr>
      </xdr:nvSpPr>
      <xdr:spPr>
        <a:xfrm>
          <a:off x="3581400" y="37909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7" name="TextBox 161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8" name="TextBox 162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9" name="TextBox 163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0" name="TextBox 164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1" name="TextBox 165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12" name="TextBox 166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0</xdr:rowOff>
    </xdr:from>
    <xdr:ext cx="114300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20</xdr:row>
      <xdr:rowOff>0</xdr:rowOff>
    </xdr:from>
    <xdr:ext cx="114300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2672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19</xdr:row>
      <xdr:rowOff>0</xdr:rowOff>
    </xdr:from>
    <xdr:ext cx="114300" cy="238125"/>
    <xdr:sp>
      <xdr:nvSpPr>
        <xdr:cNvPr id="4" name="TextBox 6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Box 7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6" name="TextBox 8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7" name="TextBox 9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8" name="TextBox 10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9" name="TextBox 11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10" name="TextBox 12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7" name="TextBox 7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8" name="TextBox 8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9" name="TextBox 9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0" name="TextBox 10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1" name="TextBox 11"/>
        <xdr:cNvSpPr txBox="1">
          <a:spLocks noChangeArrowheads="1"/>
        </xdr:cNvSpPr>
      </xdr:nvSpPr>
      <xdr:spPr>
        <a:xfrm>
          <a:off x="3400425" y="403860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12" name="TextBox 12"/>
        <xdr:cNvSpPr txBox="1">
          <a:spLocks noChangeArrowheads="1"/>
        </xdr:cNvSpPr>
      </xdr:nvSpPr>
      <xdr:spPr>
        <a:xfrm>
          <a:off x="3400425" y="3867150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7" name="TextBox 7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8" name="TextBox 8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9" name="TextBox 9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0" name="TextBox 10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1" name="TextBox 11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12" name="TextBox 12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" name="TextBox 1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2" name="TextBox 2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3" name="TextBox 3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4" name="TextBox 4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5" name="TextBox 5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6" name="TextBox 6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7" name="TextBox 7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8" name="TextBox 8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9" name="TextBox 9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0" name="TextBox 10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171450</xdr:rowOff>
    </xdr:from>
    <xdr:ext cx="114300" cy="238125"/>
    <xdr:sp>
      <xdr:nvSpPr>
        <xdr:cNvPr id="11" name="TextBox 11"/>
        <xdr:cNvSpPr txBox="1">
          <a:spLocks noChangeArrowheads="1"/>
        </xdr:cNvSpPr>
      </xdr:nvSpPr>
      <xdr:spPr>
        <a:xfrm>
          <a:off x="3400425" y="406717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  <xdr:oneCellAnchor>
    <xdr:from>
      <xdr:col>1</xdr:col>
      <xdr:colOff>3028950</xdr:colOff>
      <xdr:row>18</xdr:row>
      <xdr:rowOff>0</xdr:rowOff>
    </xdr:from>
    <xdr:ext cx="114300" cy="238125"/>
    <xdr:sp>
      <xdr:nvSpPr>
        <xdr:cNvPr id="12" name="TextBox 12"/>
        <xdr:cNvSpPr txBox="1">
          <a:spLocks noChangeArrowheads="1"/>
        </xdr:cNvSpPr>
      </xdr:nvSpPr>
      <xdr:spPr>
        <a:xfrm>
          <a:off x="3400425" y="3895725"/>
          <a:ext cx="1143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.VnArial Narrow"/>
              <a:ea typeface=".VnArial Narrow"/>
              <a:cs typeface=".VnArial Narrow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TC15\SHARE_QLNSDPNSNN$\Hang\Bieu%20mau%20thu%202003%20vong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3nsdp25\my%20documents\My%20Documents\Microsoft%20Excel\Plan%202002\QH%20thong%20qua\Phu%20luc\UBTVQH\H011223%20Dau%20tu%20mot%20so%20muc%20tieu%20nam%202002%20(Phu%20luc%2010%20-%20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u NSNN(V2)"/>
      <sheetName val="Dt 2001"/>
      <sheetName val="tinh CD DT"/>
      <sheetName val="Thu NSNN (V1)"/>
      <sheetName val="ma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ims"/>
      <sheetName val="Phu luc 11"/>
      <sheetName val="Phu luc 10"/>
      <sheetName val="XDCB tang 7%"/>
      <sheetName val="Cua khau long ho"/>
      <sheetName val="Dau tu theo QD cua TTCP"/>
      <sheetName val="CSHT du lich"/>
      <sheetName val="Thuy san"/>
      <sheetName val="Neo dau tranh tru bao"/>
      <sheetName val="Phan lu dong bang song Hong"/>
      <sheetName val="The duc the thao"/>
      <sheetName val="Xoa cau khi"/>
      <sheetName val="Tuyen dan cu DBSCL"/>
      <sheetName val="Buon lang Tay Nguyen"/>
      <sheetName val="Quang cao truyen hinh"/>
      <sheetName val="LonghoSN"/>
      <sheetName val="Phat thanh"/>
      <sheetName val="Truyen hinh"/>
      <sheetName val="Dan toc DBKK"/>
      <sheetName val="Vung san xuat muoi"/>
      <sheetName val="Tranh chap dat dai"/>
      <sheetName val="Du bi dong vien"/>
      <sheetName val="Form"/>
      <sheetName val="TiviAdd"/>
      <sheetName val="Ba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workbookViewId="0" topLeftCell="A13">
      <pane xSplit="2" topLeftCell="C1" activePane="topRight" state="frozen"/>
      <selection pane="topLeft" activeCell="A4" sqref="A4"/>
      <selection pane="topRight" activeCell="K6" sqref="K6"/>
    </sheetView>
  </sheetViews>
  <sheetFormatPr defaultColWidth="8.796875" defaultRowHeight="15"/>
  <cols>
    <col min="1" max="1" width="5.69921875" style="0" customWidth="1"/>
    <col min="2" max="2" width="31.8984375" style="0" bestFit="1" customWidth="1"/>
    <col min="3" max="3" width="8.296875" style="0" customWidth="1"/>
    <col min="4" max="4" width="8.59765625" style="0" customWidth="1"/>
    <col min="5" max="6" width="9" style="0" customWidth="1"/>
    <col min="7" max="7" width="8.69921875" style="0" customWidth="1"/>
    <col min="8" max="8" width="8.8984375" style="0" customWidth="1"/>
    <col min="9" max="9" width="8.59765625" style="4" customWidth="1"/>
    <col min="10" max="10" width="9.296875" style="4" customWidth="1"/>
    <col min="11" max="11" width="9" style="4" customWidth="1"/>
    <col min="12" max="12" width="13.3984375" style="125" customWidth="1"/>
    <col min="13" max="13" width="9" style="0" customWidth="1"/>
  </cols>
  <sheetData>
    <row r="1" spans="1:12" ht="15.75">
      <c r="A1" s="184" t="s">
        <v>29</v>
      </c>
      <c r="B1" s="184"/>
      <c r="C1" s="184"/>
      <c r="D1" s="184"/>
      <c r="E1" s="184"/>
      <c r="F1" s="184"/>
      <c r="G1" s="184"/>
      <c r="H1" s="184"/>
      <c r="I1" s="184"/>
      <c r="L1" s="123"/>
    </row>
    <row r="2" spans="1:12" ht="11.25" customHeight="1">
      <c r="A2" s="42"/>
      <c r="B2" s="42"/>
      <c r="C2" s="42"/>
      <c r="D2" s="42"/>
      <c r="E2" s="42"/>
      <c r="F2" s="42"/>
      <c r="G2" s="42"/>
      <c r="H2" s="42"/>
      <c r="I2" s="42"/>
      <c r="L2" s="123"/>
    </row>
    <row r="3" spans="1:13" ht="15.75">
      <c r="A3" s="185" t="s">
        <v>67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t="s">
        <v>18</v>
      </c>
    </row>
    <row r="4" spans="1:12" ht="15.75">
      <c r="A4" s="2"/>
      <c r="B4" s="2"/>
      <c r="C4" s="2"/>
      <c r="D4" s="2"/>
      <c r="E4" s="186"/>
      <c r="F4" s="186"/>
      <c r="G4" s="186"/>
      <c r="H4" s="2"/>
      <c r="I4" s="5"/>
      <c r="J4" s="5"/>
      <c r="K4" s="5"/>
      <c r="L4" s="47"/>
    </row>
    <row r="5" spans="1:13" ht="28.5" customHeight="1">
      <c r="A5" s="6" t="s">
        <v>2</v>
      </c>
      <c r="B5" s="7" t="s">
        <v>23</v>
      </c>
      <c r="C5" s="7" t="s">
        <v>33</v>
      </c>
      <c r="D5" s="7" t="s">
        <v>44</v>
      </c>
      <c r="E5" s="7" t="s">
        <v>35</v>
      </c>
      <c r="F5" s="7" t="s">
        <v>36</v>
      </c>
      <c r="G5" s="7" t="s">
        <v>37</v>
      </c>
      <c r="H5" s="7" t="s">
        <v>39</v>
      </c>
      <c r="I5" s="7" t="s">
        <v>50</v>
      </c>
      <c r="J5" s="7" t="s">
        <v>40</v>
      </c>
      <c r="K5" s="7" t="s">
        <v>38</v>
      </c>
      <c r="L5" s="45" t="s">
        <v>65</v>
      </c>
      <c r="M5" s="43" t="s">
        <v>3</v>
      </c>
    </row>
    <row r="6" spans="1:13" ht="15.75" customHeight="1">
      <c r="A6" s="10">
        <v>1</v>
      </c>
      <c r="B6" s="11" t="s">
        <v>55</v>
      </c>
      <c r="C6" s="57">
        <f>chinh!K6</f>
        <v>0</v>
      </c>
      <c r="D6" s="57">
        <f>nghia!K6</f>
        <v>0</v>
      </c>
      <c r="E6" s="57">
        <f>thanh!K6</f>
        <v>0</v>
      </c>
      <c r="F6" s="57">
        <f>than!K6</f>
        <v>0</v>
      </c>
      <c r="G6" s="57">
        <f>TTr!K6</f>
        <v>0</v>
      </c>
      <c r="H6" s="57">
        <f>TLINH!H6:H23</f>
        <v>0</v>
      </c>
      <c r="I6" s="57">
        <f>'An'!K6</f>
        <v>0</v>
      </c>
      <c r="J6" s="57">
        <f>hieu!K6</f>
        <v>0</v>
      </c>
      <c r="K6" s="57">
        <f>tuyen!K6</f>
        <v>0</v>
      </c>
      <c r="L6" s="58">
        <f>C6+D6+E6+F6+G6+H6+I6+J6+K6</f>
        <v>0</v>
      </c>
      <c r="M6" s="49"/>
    </row>
    <row r="7" spans="1:13" s="1" customFormat="1" ht="15.75" customHeight="1">
      <c r="A7" s="10">
        <v>2</v>
      </c>
      <c r="B7" s="11" t="s">
        <v>6</v>
      </c>
      <c r="C7" s="57">
        <f>chinh!K7</f>
        <v>0</v>
      </c>
      <c r="D7" s="57">
        <f>nghia!K7</f>
        <v>0</v>
      </c>
      <c r="E7" s="57">
        <f>thanh!K7</f>
        <v>0</v>
      </c>
      <c r="F7" s="57">
        <f>than!K7</f>
        <v>0</v>
      </c>
      <c r="G7" s="57">
        <f>TTr!K7</f>
        <v>0</v>
      </c>
      <c r="H7" s="57">
        <f>thuy!K7</f>
        <v>0</v>
      </c>
      <c r="I7" s="57">
        <f>'An'!K7</f>
        <v>0</v>
      </c>
      <c r="J7" s="57">
        <f>hieu!K7</f>
        <v>0</v>
      </c>
      <c r="K7" s="57">
        <f>tuyen!K7</f>
        <v>0</v>
      </c>
      <c r="L7" s="58">
        <f aca="true" t="shared" si="0" ref="L7:L22">C7+D7+E7+F7+G7+H7+I7+J7+K7</f>
        <v>0</v>
      </c>
      <c r="M7" s="49"/>
    </row>
    <row r="8" spans="1:13" s="1" customFormat="1" ht="15.75" customHeight="1">
      <c r="A8" s="10">
        <v>3</v>
      </c>
      <c r="B8" s="11" t="s">
        <v>7</v>
      </c>
      <c r="C8" s="57">
        <f>chinh!K8</f>
        <v>0</v>
      </c>
      <c r="D8" s="57">
        <f>nghia!K8</f>
        <v>0</v>
      </c>
      <c r="E8" s="57">
        <f>thanh!K8</f>
        <v>0</v>
      </c>
      <c r="F8" s="57">
        <f>than!K8</f>
        <v>0</v>
      </c>
      <c r="G8" s="57">
        <f>TTr!K8</f>
        <v>0</v>
      </c>
      <c r="H8" s="57">
        <f>thuy!K8</f>
        <v>0</v>
      </c>
      <c r="I8" s="57">
        <f>'An'!K8</f>
        <v>0</v>
      </c>
      <c r="J8" s="57">
        <f>hieu!K8</f>
        <v>0</v>
      </c>
      <c r="K8" s="57">
        <f>tuyen!K8</f>
        <v>0</v>
      </c>
      <c r="L8" s="58">
        <f t="shared" si="0"/>
        <v>0</v>
      </c>
      <c r="M8" s="49"/>
    </row>
    <row r="9" spans="1:13" s="1" customFormat="1" ht="15.75" customHeight="1">
      <c r="A9" s="10">
        <v>4</v>
      </c>
      <c r="B9" s="11" t="s">
        <v>8</v>
      </c>
      <c r="C9" s="57">
        <f>chinh!K9</f>
        <v>0</v>
      </c>
      <c r="D9" s="57">
        <f>nghia!K9</f>
        <v>0</v>
      </c>
      <c r="E9" s="57">
        <f>thanh!K9</f>
        <v>0</v>
      </c>
      <c r="F9" s="57">
        <f>than!K9</f>
        <v>0</v>
      </c>
      <c r="G9" s="57">
        <f>TTr!K9</f>
        <v>0</v>
      </c>
      <c r="H9" s="57">
        <f>thuy!K9</f>
        <v>0</v>
      </c>
      <c r="I9" s="57">
        <f>'An'!K9</f>
        <v>0</v>
      </c>
      <c r="J9" s="57">
        <f>hieu!K9</f>
        <v>0</v>
      </c>
      <c r="K9" s="57">
        <f>tuyen!K9</f>
        <v>0</v>
      </c>
      <c r="L9" s="58">
        <f t="shared" si="0"/>
        <v>0</v>
      </c>
      <c r="M9" s="49"/>
    </row>
    <row r="10" spans="1:13" s="1" customFormat="1" ht="15.75" customHeight="1">
      <c r="A10" s="10">
        <v>5</v>
      </c>
      <c r="B10" s="11" t="s">
        <v>57</v>
      </c>
      <c r="C10" s="57">
        <f>chinh!K10</f>
        <v>0</v>
      </c>
      <c r="D10" s="57">
        <f>nghia!K10</f>
        <v>0</v>
      </c>
      <c r="E10" s="57">
        <f>thanh!K10</f>
        <v>0</v>
      </c>
      <c r="F10" s="57">
        <f>than!K10</f>
        <v>540</v>
      </c>
      <c r="G10" s="57">
        <f>TTr!K10</f>
        <v>0</v>
      </c>
      <c r="H10" s="57">
        <f>thuy!K10</f>
        <v>0</v>
      </c>
      <c r="I10" s="57">
        <f>'An'!K10</f>
        <v>0</v>
      </c>
      <c r="J10" s="57">
        <f>hieu!K10</f>
        <v>0</v>
      </c>
      <c r="K10" s="57">
        <f>tuyen!K10</f>
        <v>0</v>
      </c>
      <c r="L10" s="58">
        <f t="shared" si="0"/>
        <v>540</v>
      </c>
      <c r="M10" s="49"/>
    </row>
    <row r="11" spans="1:13" s="1" customFormat="1" ht="15.75" customHeight="1">
      <c r="A11" s="10">
        <v>6</v>
      </c>
      <c r="B11" s="11" t="s">
        <v>9</v>
      </c>
      <c r="C11" s="57">
        <f>chinh!K11</f>
        <v>0</v>
      </c>
      <c r="D11" s="57">
        <f>nghia!K11</f>
        <v>0</v>
      </c>
      <c r="E11" s="57">
        <f>thanh!K11</f>
        <v>0</v>
      </c>
      <c r="F11" s="57">
        <f>than!K11</f>
        <v>0</v>
      </c>
      <c r="G11" s="57">
        <f>TTr!K11</f>
        <v>0</v>
      </c>
      <c r="H11" s="57">
        <f>thuy!K11</f>
        <v>0</v>
      </c>
      <c r="I11" s="57">
        <f>'An'!K11</f>
        <v>0</v>
      </c>
      <c r="J11" s="57">
        <f>hieu!K11</f>
        <v>0</v>
      </c>
      <c r="K11" s="57">
        <f>tuyen!K11</f>
        <v>0</v>
      </c>
      <c r="L11" s="58">
        <f t="shared" si="0"/>
        <v>0</v>
      </c>
      <c r="M11" s="49"/>
    </row>
    <row r="12" spans="1:13" s="1" customFormat="1" ht="15.75" customHeight="1">
      <c r="A12" s="10">
        <v>7</v>
      </c>
      <c r="B12" s="11" t="s">
        <v>60</v>
      </c>
      <c r="C12" s="57">
        <f>chinh!K12</f>
        <v>0</v>
      </c>
      <c r="D12" s="57">
        <f>nghia!K12</f>
        <v>0</v>
      </c>
      <c r="E12" s="57">
        <f>thanh!K12</f>
        <v>0</v>
      </c>
      <c r="F12" s="57">
        <f>than!K12</f>
        <v>0</v>
      </c>
      <c r="G12" s="57">
        <f>TTr!K12</f>
        <v>0</v>
      </c>
      <c r="H12" s="57">
        <f>thuy!K12</f>
        <v>0</v>
      </c>
      <c r="I12" s="57">
        <f>'An'!K12</f>
        <v>0</v>
      </c>
      <c r="J12" s="57">
        <f>hieu!K12</f>
        <v>0</v>
      </c>
      <c r="K12" s="57">
        <f>tuyen!K12</f>
        <v>0</v>
      </c>
      <c r="L12" s="58">
        <f t="shared" si="0"/>
        <v>0</v>
      </c>
      <c r="M12" s="49"/>
    </row>
    <row r="13" spans="1:13" s="1" customFormat="1" ht="15.75" customHeight="1">
      <c r="A13" s="10">
        <v>8</v>
      </c>
      <c r="B13" s="11" t="s">
        <v>46</v>
      </c>
      <c r="C13" s="57">
        <f>chinh!K13</f>
        <v>810</v>
      </c>
      <c r="D13" s="57">
        <f>nghia!K13</f>
        <v>1350</v>
      </c>
      <c r="E13" s="57">
        <f>thanh!K13</f>
        <v>0</v>
      </c>
      <c r="F13" s="57">
        <f>than!K13</f>
        <v>1080</v>
      </c>
      <c r="G13" s="57">
        <f>TTr!K13</f>
        <v>1080</v>
      </c>
      <c r="H13" s="57">
        <f>thuy!K13</f>
        <v>0</v>
      </c>
      <c r="I13" s="57">
        <f>'An'!K13</f>
        <v>2970</v>
      </c>
      <c r="J13" s="57">
        <f>hieu!K13</f>
        <v>2160</v>
      </c>
      <c r="K13" s="57">
        <f>tuyen!K13</f>
        <v>0</v>
      </c>
      <c r="L13" s="58">
        <f t="shared" si="0"/>
        <v>9450</v>
      </c>
      <c r="M13" s="49"/>
    </row>
    <row r="14" spans="1:13" s="1" customFormat="1" ht="15.75" customHeight="1">
      <c r="A14" s="10">
        <v>9</v>
      </c>
      <c r="B14" s="11" t="s">
        <v>10</v>
      </c>
      <c r="C14" s="57">
        <f>chinh!K14</f>
        <v>810</v>
      </c>
      <c r="D14" s="57">
        <f>nghia!K14</f>
        <v>0</v>
      </c>
      <c r="E14" s="57">
        <f>thanh!K14</f>
        <v>0</v>
      </c>
      <c r="F14" s="57">
        <f>than!K14</f>
        <v>0</v>
      </c>
      <c r="G14" s="57">
        <f>TTr!K14</f>
        <v>0</v>
      </c>
      <c r="H14" s="57">
        <f>thuy!K14</f>
        <v>405</v>
      </c>
      <c r="I14" s="57">
        <f>'An'!K14</f>
        <v>0</v>
      </c>
      <c r="J14" s="57">
        <f>hieu!K14</f>
        <v>0</v>
      </c>
      <c r="K14" s="57">
        <f>tuyen!K14</f>
        <v>0</v>
      </c>
      <c r="L14" s="58">
        <f t="shared" si="0"/>
        <v>1215</v>
      </c>
      <c r="M14" s="49"/>
    </row>
    <row r="15" spans="1:13" s="1" customFormat="1" ht="15.75" customHeight="1">
      <c r="A15" s="10">
        <v>10</v>
      </c>
      <c r="B15" s="11" t="s">
        <v>11</v>
      </c>
      <c r="C15" s="57">
        <f>chinh!K15</f>
        <v>0</v>
      </c>
      <c r="D15" s="57">
        <f>nghia!K15</f>
        <v>0</v>
      </c>
      <c r="E15" s="57">
        <f>thanh!K15</f>
        <v>0</v>
      </c>
      <c r="F15" s="57">
        <f>than!K15</f>
        <v>0</v>
      </c>
      <c r="G15" s="57">
        <f>TTr!K15</f>
        <v>0</v>
      </c>
      <c r="H15" s="57">
        <f>thuy!K15</f>
        <v>0</v>
      </c>
      <c r="I15" s="57">
        <f>'An'!K15</f>
        <v>0</v>
      </c>
      <c r="J15" s="57">
        <f>hieu!K15</f>
        <v>540</v>
      </c>
      <c r="K15" s="57">
        <f>tuyen!K15</f>
        <v>0</v>
      </c>
      <c r="L15" s="58">
        <f t="shared" si="0"/>
        <v>540</v>
      </c>
      <c r="M15" s="49"/>
    </row>
    <row r="16" spans="1:13" s="1" customFormat="1" ht="15.75" customHeight="1">
      <c r="A16" s="10">
        <v>11</v>
      </c>
      <c r="B16" s="11" t="s">
        <v>12</v>
      </c>
      <c r="C16" s="57">
        <f>chinh!K16</f>
        <v>540</v>
      </c>
      <c r="D16" s="57">
        <f>nghia!K16</f>
        <v>0</v>
      </c>
      <c r="E16" s="57">
        <f>thanh!K16</f>
        <v>0</v>
      </c>
      <c r="F16" s="57">
        <f>than!K16</f>
        <v>0</v>
      </c>
      <c r="G16" s="57">
        <f>TTr!K16</f>
        <v>0</v>
      </c>
      <c r="H16" s="57">
        <f>thuy!K16</f>
        <v>540</v>
      </c>
      <c r="I16" s="57">
        <f>'An'!K16</f>
        <v>0</v>
      </c>
      <c r="J16" s="57">
        <f>hieu!K16</f>
        <v>0</v>
      </c>
      <c r="K16" s="57">
        <f>tuyen!K16</f>
        <v>0</v>
      </c>
      <c r="L16" s="58">
        <f t="shared" si="0"/>
        <v>1080</v>
      </c>
      <c r="M16" s="49"/>
    </row>
    <row r="17" spans="1:13" s="1" customFormat="1" ht="15.75" customHeight="1">
      <c r="A17" s="10">
        <v>12</v>
      </c>
      <c r="B17" s="11" t="s">
        <v>13</v>
      </c>
      <c r="C17" s="57">
        <f>chinh!K17</f>
        <v>135</v>
      </c>
      <c r="D17" s="57">
        <f>nghia!K17</f>
        <v>0</v>
      </c>
      <c r="E17" s="57">
        <f>thanh!K17</f>
        <v>0</v>
      </c>
      <c r="F17" s="57">
        <f>than!K17</f>
        <v>540</v>
      </c>
      <c r="G17" s="57">
        <f>TTr!K17</f>
        <v>0</v>
      </c>
      <c r="H17" s="57">
        <f>thuy!K17</f>
        <v>0</v>
      </c>
      <c r="I17" s="57">
        <f>'An'!K17</f>
        <v>0</v>
      </c>
      <c r="J17" s="57">
        <f>hieu!K17</f>
        <v>0</v>
      </c>
      <c r="K17" s="57">
        <f>tuyen!K17</f>
        <v>0</v>
      </c>
      <c r="L17" s="58">
        <f t="shared" si="0"/>
        <v>675</v>
      </c>
      <c r="M17" s="49"/>
    </row>
    <row r="18" spans="1:13" s="1" customFormat="1" ht="15.75" customHeight="1">
      <c r="A18" s="10">
        <v>13</v>
      </c>
      <c r="B18" s="11" t="s">
        <v>14</v>
      </c>
      <c r="C18" s="57">
        <f>chinh!K18</f>
        <v>0</v>
      </c>
      <c r="D18" s="57">
        <f>nghia!K18</f>
        <v>0</v>
      </c>
      <c r="E18" s="57">
        <f>thanh!K18</f>
        <v>0</v>
      </c>
      <c r="F18" s="57">
        <f>than!K18</f>
        <v>0</v>
      </c>
      <c r="G18" s="57">
        <f>TTr!K18</f>
        <v>0</v>
      </c>
      <c r="H18" s="57">
        <f>thuy!K18</f>
        <v>0</v>
      </c>
      <c r="I18" s="57">
        <f>'An'!K18</f>
        <v>0</v>
      </c>
      <c r="J18" s="57">
        <f>hieu!K18</f>
        <v>0</v>
      </c>
      <c r="K18" s="57">
        <f>tuyen!K18</f>
        <v>0</v>
      </c>
      <c r="L18" s="58">
        <f t="shared" si="0"/>
        <v>0</v>
      </c>
      <c r="M18" s="49"/>
    </row>
    <row r="19" spans="1:13" s="1" customFormat="1" ht="15.75" customHeight="1">
      <c r="A19" s="10">
        <v>14</v>
      </c>
      <c r="B19" s="11" t="s">
        <v>15</v>
      </c>
      <c r="C19" s="57">
        <f>chinh!K19</f>
        <v>675</v>
      </c>
      <c r="D19" s="57">
        <f>nghia!K19</f>
        <v>675</v>
      </c>
      <c r="E19" s="57">
        <f>thanh!K19</f>
        <v>0</v>
      </c>
      <c r="F19" s="57">
        <f>than!K19</f>
        <v>1350</v>
      </c>
      <c r="G19" s="57">
        <f>TTr!K19</f>
        <v>0</v>
      </c>
      <c r="H19" s="57">
        <f>thuy!K19</f>
        <v>0</v>
      </c>
      <c r="I19" s="57">
        <f>'An'!K19</f>
        <v>0</v>
      </c>
      <c r="J19" s="57">
        <f>hieu!K19</f>
        <v>405</v>
      </c>
      <c r="K19" s="57">
        <f>tuyen!K19</f>
        <v>0</v>
      </c>
      <c r="L19" s="58">
        <f>C19+D19+E19+F19+G19+H19+I19+J19+K19</f>
        <v>3105</v>
      </c>
      <c r="M19" s="49"/>
    </row>
    <row r="20" spans="1:13" s="1" customFormat="1" ht="15.75" customHeight="1">
      <c r="A20" s="10">
        <v>15</v>
      </c>
      <c r="B20" s="16" t="s">
        <v>53</v>
      </c>
      <c r="C20" s="57">
        <f>chinh!K20</f>
        <v>0</v>
      </c>
      <c r="D20" s="57">
        <f>nghia!K20</f>
        <v>0</v>
      </c>
      <c r="E20" s="57">
        <f>thanh!K20</f>
        <v>0</v>
      </c>
      <c r="F20" s="57">
        <f>than!K20</f>
        <v>0</v>
      </c>
      <c r="G20" s="57">
        <f>TTr!K20</f>
        <v>0</v>
      </c>
      <c r="H20" s="57">
        <f>thuy!K20</f>
        <v>0</v>
      </c>
      <c r="I20" s="57">
        <f>'An'!K20</f>
        <v>0</v>
      </c>
      <c r="J20" s="57">
        <f>hieu!K20</f>
        <v>0</v>
      </c>
      <c r="K20" s="57">
        <f>tuyen!K20</f>
        <v>0</v>
      </c>
      <c r="L20" s="58">
        <f>C20+D20+E20+F20+G20+H20+I20+J20+K20</f>
        <v>0</v>
      </c>
      <c r="M20" s="49"/>
    </row>
    <row r="21" spans="1:13" s="1" customFormat="1" ht="15.75" customHeight="1">
      <c r="A21" s="10">
        <v>16</v>
      </c>
      <c r="B21" s="16" t="s">
        <v>69</v>
      </c>
      <c r="C21" s="57">
        <f>chinh!K21</f>
        <v>0</v>
      </c>
      <c r="D21" s="57">
        <f>nghia!K21</f>
        <v>0</v>
      </c>
      <c r="E21" s="57">
        <f>thanh!K21</f>
        <v>0</v>
      </c>
      <c r="F21" s="57">
        <f>than!K21</f>
        <v>0</v>
      </c>
      <c r="G21" s="57">
        <f>TTr!K21</f>
        <v>0</v>
      </c>
      <c r="H21" s="57">
        <f>thuy!K21</f>
        <v>0</v>
      </c>
      <c r="I21" s="57">
        <f>'An'!K21</f>
        <v>0</v>
      </c>
      <c r="J21" s="57">
        <f>hieu!K21</f>
        <v>0</v>
      </c>
      <c r="K21" s="57">
        <f>tuyen!K21</f>
        <v>0</v>
      </c>
      <c r="L21" s="58">
        <f t="shared" si="0"/>
        <v>0</v>
      </c>
      <c r="M21" s="49"/>
    </row>
    <row r="22" spans="1:13" s="1" customFormat="1" ht="15.75" customHeight="1">
      <c r="A22" s="10">
        <v>17</v>
      </c>
      <c r="B22" s="11" t="s">
        <v>16</v>
      </c>
      <c r="C22" s="57">
        <f>chinh!K22</f>
        <v>0</v>
      </c>
      <c r="D22" s="57">
        <f>nghia!K22</f>
        <v>270</v>
      </c>
      <c r="E22" s="57">
        <f>thanh!K22</f>
        <v>0</v>
      </c>
      <c r="F22" s="57">
        <f>than!K22</f>
        <v>0</v>
      </c>
      <c r="G22" s="57">
        <f>TTr!K22</f>
        <v>810</v>
      </c>
      <c r="H22" s="57">
        <f>thuy!K22</f>
        <v>0</v>
      </c>
      <c r="I22" s="57">
        <f>'An'!K22</f>
        <v>0</v>
      </c>
      <c r="J22" s="57">
        <f>hieu!K22</f>
        <v>270</v>
      </c>
      <c r="K22" s="57">
        <f>tuyen!K22</f>
        <v>0</v>
      </c>
      <c r="L22" s="58">
        <f t="shared" si="0"/>
        <v>1350</v>
      </c>
      <c r="M22" s="49"/>
    </row>
    <row r="23" spans="1:14" s="51" customFormat="1" ht="15.75" customHeight="1">
      <c r="A23" s="10">
        <v>18</v>
      </c>
      <c r="B23" s="17" t="s">
        <v>17</v>
      </c>
      <c r="C23" s="58">
        <f>SUM(C6:C22)</f>
        <v>2970</v>
      </c>
      <c r="D23" s="58">
        <f>SUM(D7:D22)</f>
        <v>2295</v>
      </c>
      <c r="E23" s="58">
        <f>thanh!K23</f>
        <v>0</v>
      </c>
      <c r="F23" s="58">
        <f>SUM(F6:F22)</f>
        <v>3510</v>
      </c>
      <c r="G23" s="58">
        <f>SUM(G7:G22)</f>
        <v>1890</v>
      </c>
      <c r="H23" s="58">
        <f>SUM(H7:H22)</f>
        <v>945</v>
      </c>
      <c r="I23" s="58">
        <f>SUM(I6:I22)</f>
        <v>2970</v>
      </c>
      <c r="J23" s="58">
        <f>SUM(J6:J22)</f>
        <v>3375</v>
      </c>
      <c r="K23" s="58">
        <f>SUM(K6:K22)</f>
        <v>0</v>
      </c>
      <c r="L23" s="92">
        <f>K23+J23+I23+H23+G23+F23+E23+D23+C23</f>
        <v>17955</v>
      </c>
      <c r="M23" s="50"/>
      <c r="N23" s="51" t="s">
        <v>18</v>
      </c>
    </row>
    <row r="24" spans="1:12" ht="16.5">
      <c r="A24" s="30"/>
      <c r="B24" s="25"/>
      <c r="C24" s="25"/>
      <c r="D24" s="25"/>
      <c r="E24" s="25"/>
      <c r="F24" s="25"/>
      <c r="G24" s="25"/>
      <c r="H24" s="25"/>
      <c r="I24" s="3"/>
      <c r="J24" s="3"/>
      <c r="K24" s="3"/>
      <c r="L24" s="46"/>
    </row>
    <row r="25" spans="1:12" ht="15.75">
      <c r="A25" s="3"/>
      <c r="B25" s="3"/>
      <c r="C25" s="3"/>
      <c r="D25" s="3"/>
      <c r="E25" s="3"/>
      <c r="F25" s="3"/>
      <c r="G25" s="3"/>
      <c r="H25" s="4"/>
      <c r="I25" s="124"/>
      <c r="J25"/>
      <c r="K25"/>
      <c r="L25"/>
    </row>
    <row r="26" spans="8:12" ht="15">
      <c r="H26" s="4"/>
      <c r="I26" s="125"/>
      <c r="J26"/>
      <c r="K26"/>
      <c r="L26"/>
    </row>
    <row r="27" spans="8:12" ht="15">
      <c r="H27" s="4"/>
      <c r="I27" s="125"/>
      <c r="J27"/>
      <c r="K27" t="s">
        <v>18</v>
      </c>
      <c r="L27"/>
    </row>
    <row r="28" spans="8:12" ht="15">
      <c r="H28" s="4"/>
      <c r="I28" s="125"/>
      <c r="J28"/>
      <c r="K28"/>
      <c r="L28"/>
    </row>
    <row r="29" spans="8:12" ht="15">
      <c r="H29" s="4"/>
      <c r="I29" s="125"/>
      <c r="J29"/>
      <c r="K29"/>
      <c r="L29"/>
    </row>
    <row r="30" spans="8:12" ht="15">
      <c r="H30" s="4"/>
      <c r="I30" s="125" t="s">
        <v>18</v>
      </c>
      <c r="J30"/>
      <c r="K30"/>
      <c r="L30"/>
    </row>
    <row r="31" spans="8:12" ht="15">
      <c r="H31" s="4"/>
      <c r="I31" s="125"/>
      <c r="J31"/>
      <c r="K31"/>
      <c r="L31"/>
    </row>
    <row r="32" spans="8:12" ht="15">
      <c r="H32" s="4"/>
      <c r="I32" s="125"/>
      <c r="J32"/>
      <c r="K32"/>
      <c r="L32"/>
    </row>
    <row r="33" spans="8:12" ht="15">
      <c r="H33" s="4"/>
      <c r="I33" s="125"/>
      <c r="J33"/>
      <c r="K33"/>
      <c r="L33"/>
    </row>
    <row r="34" spans="8:12" ht="15">
      <c r="H34" s="4"/>
      <c r="I34" s="125"/>
      <c r="J34"/>
      <c r="K34"/>
      <c r="L34"/>
    </row>
    <row r="35" spans="8:12" ht="15">
      <c r="H35" s="4"/>
      <c r="I35" s="125"/>
      <c r="J35"/>
      <c r="K35"/>
      <c r="L35"/>
    </row>
    <row r="36" spans="8:12" ht="15">
      <c r="H36" s="4"/>
      <c r="I36" s="125"/>
      <c r="J36"/>
      <c r="K36"/>
      <c r="L36"/>
    </row>
    <row r="37" spans="8:12" ht="15">
      <c r="H37" s="4"/>
      <c r="I37" s="125"/>
      <c r="J37"/>
      <c r="K37"/>
      <c r="L37"/>
    </row>
    <row r="38" spans="8:12" ht="15">
      <c r="H38" s="4"/>
      <c r="I38" s="125"/>
      <c r="J38"/>
      <c r="K38"/>
      <c r="L38"/>
    </row>
    <row r="39" spans="8:12" ht="15">
      <c r="H39" s="4"/>
      <c r="I39" s="125"/>
      <c r="J39"/>
      <c r="K39"/>
      <c r="L39"/>
    </row>
    <row r="40" spans="8:12" ht="15">
      <c r="H40" s="4"/>
      <c r="I40" s="125"/>
      <c r="J40"/>
      <c r="K40"/>
      <c r="L40"/>
    </row>
    <row r="41" spans="8:12" ht="15">
      <c r="H41" s="4"/>
      <c r="I41" s="125"/>
      <c r="J41"/>
      <c r="K41"/>
      <c r="L41"/>
    </row>
  </sheetData>
  <mergeCells count="3">
    <mergeCell ref="A1:I1"/>
    <mergeCell ref="A3:L3"/>
    <mergeCell ref="E4:G4"/>
  </mergeCells>
  <printOptions/>
  <pageMargins left="0.75" right="0.2" top="0.25" bottom="0.25" header="0.5" footer="0.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0">
      <selection activeCell="M31" sqref="M31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0" customWidth="1"/>
    <col min="5" max="5" width="8.3984375" style="69" customWidth="1"/>
    <col min="6" max="6" width="6.09765625" style="35" customWidth="1"/>
    <col min="7" max="7" width="9" style="0" customWidth="1"/>
    <col min="8" max="8" width="7.69921875" style="0" customWidth="1"/>
    <col min="9" max="9" width="6.3984375" style="40" customWidth="1"/>
    <col min="10" max="10" width="6.8984375" style="40" customWidth="1"/>
    <col min="11" max="11" width="8.3984375" style="35" customWidth="1"/>
    <col min="12" max="12" width="6.3984375" style="0" customWidth="1"/>
    <col min="13" max="13" width="8.296875" style="29" customWidth="1"/>
    <col min="14" max="14" width="5.8984375" style="29" customWidth="1"/>
    <col min="15" max="15" width="9.69921875" style="0" customWidth="1"/>
    <col min="16" max="16" width="9" style="0" customWidth="1"/>
  </cols>
  <sheetData>
    <row r="1" spans="1:16" ht="15.75">
      <c r="A1" s="21" t="s">
        <v>63</v>
      </c>
      <c r="B1" s="21"/>
      <c r="C1" s="21"/>
      <c r="D1" s="30"/>
      <c r="E1" s="6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85" t="s">
        <v>72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5.75">
      <c r="A3" s="2"/>
      <c r="B3" s="2"/>
      <c r="C3" s="5"/>
      <c r="D3" s="5"/>
      <c r="E3" s="70"/>
      <c r="F3" s="197" t="s">
        <v>82</v>
      </c>
      <c r="G3" s="197"/>
      <c r="H3" s="197"/>
      <c r="I3" s="197"/>
      <c r="J3" s="38"/>
      <c r="K3" s="33"/>
      <c r="L3" s="5"/>
      <c r="M3" s="27"/>
      <c r="N3" s="27"/>
      <c r="O3" s="205" t="s">
        <v>1</v>
      </c>
      <c r="P3" s="205"/>
    </row>
    <row r="4" spans="1:16" ht="19.5" customHeight="1">
      <c r="A4" s="198" t="s">
        <v>2</v>
      </c>
      <c r="B4" s="200" t="s">
        <v>0</v>
      </c>
      <c r="C4" s="202" t="s">
        <v>24</v>
      </c>
      <c r="D4" s="203"/>
      <c r="E4" s="204"/>
      <c r="F4" s="202" t="s">
        <v>25</v>
      </c>
      <c r="G4" s="208"/>
      <c r="H4" s="202" t="s">
        <v>28</v>
      </c>
      <c r="I4" s="208"/>
      <c r="J4" s="192" t="s">
        <v>22</v>
      </c>
      <c r="K4" s="193"/>
      <c r="L4" s="194" t="s">
        <v>26</v>
      </c>
      <c r="M4" s="195"/>
      <c r="N4" s="206" t="s">
        <v>21</v>
      </c>
      <c r="O4" s="207"/>
      <c r="P4" s="174" t="s">
        <v>3</v>
      </c>
    </row>
    <row r="5" spans="1:16" ht="33" customHeight="1">
      <c r="A5" s="223"/>
      <c r="B5" s="201"/>
      <c r="C5" s="8" t="s">
        <v>4</v>
      </c>
      <c r="D5" s="8" t="s">
        <v>27</v>
      </c>
      <c r="E5" s="139" t="s">
        <v>5</v>
      </c>
      <c r="F5" s="41" t="s">
        <v>4</v>
      </c>
      <c r="G5" s="7" t="s">
        <v>5</v>
      </c>
      <c r="H5" s="41" t="s">
        <v>4</v>
      </c>
      <c r="I5" s="39" t="s">
        <v>5</v>
      </c>
      <c r="J5" s="41" t="s">
        <v>4</v>
      </c>
      <c r="K5" s="8" t="s">
        <v>5</v>
      </c>
      <c r="L5" s="41" t="s">
        <v>4</v>
      </c>
      <c r="M5" s="28" t="s">
        <v>5</v>
      </c>
      <c r="N5" s="41" t="s">
        <v>4</v>
      </c>
      <c r="O5" s="8" t="s">
        <v>5</v>
      </c>
      <c r="P5" s="175"/>
    </row>
    <row r="6" spans="1:16" s="148" customFormat="1" ht="18" customHeight="1">
      <c r="A6" s="10">
        <v>1</v>
      </c>
      <c r="B6" s="11" t="s">
        <v>55</v>
      </c>
      <c r="C6" s="12">
        <v>0</v>
      </c>
      <c r="D6" s="13">
        <v>675</v>
      </c>
      <c r="E6" s="57">
        <f>C6*D6</f>
        <v>0</v>
      </c>
      <c r="F6" s="57"/>
      <c r="G6" s="57">
        <f>D6*F6</f>
        <v>0</v>
      </c>
      <c r="H6" s="57"/>
      <c r="I6" s="57">
        <f aca="true" t="shared" si="0" ref="I6:I11">H6*D6</f>
        <v>0</v>
      </c>
      <c r="J6" s="57"/>
      <c r="K6" s="57">
        <f aca="true" t="shared" si="1" ref="K6:K11">H6*J6</f>
        <v>0</v>
      </c>
      <c r="L6" s="15">
        <f>C6+F6-H6</f>
        <v>0</v>
      </c>
      <c r="M6" s="59">
        <f>L6*D6</f>
        <v>0</v>
      </c>
      <c r="N6" s="57">
        <f>L6</f>
        <v>0</v>
      </c>
      <c r="O6" s="57">
        <f>K6+M6</f>
        <v>0</v>
      </c>
      <c r="P6" s="17"/>
    </row>
    <row r="7" spans="1:16" s="1" customFormat="1" ht="15.75" customHeight="1">
      <c r="A7" s="140">
        <v>2</v>
      </c>
      <c r="B7" s="141" t="s">
        <v>6</v>
      </c>
      <c r="C7" s="142">
        <v>2</v>
      </c>
      <c r="D7" s="143">
        <v>405</v>
      </c>
      <c r="E7" s="144">
        <f>C7*D7</f>
        <v>810</v>
      </c>
      <c r="F7" s="144"/>
      <c r="G7" s="144">
        <f>D7*F7</f>
        <v>0</v>
      </c>
      <c r="H7" s="144"/>
      <c r="I7" s="144">
        <f t="shared" si="0"/>
        <v>0</v>
      </c>
      <c r="J7" s="144"/>
      <c r="K7" s="144"/>
      <c r="L7" s="145">
        <f aca="true" t="shared" si="2" ref="L7:L24">C7+F7-H7</f>
        <v>2</v>
      </c>
      <c r="M7" s="146">
        <f aca="true" t="shared" si="3" ref="M7:M22">L7*D7</f>
        <v>810</v>
      </c>
      <c r="N7" s="144">
        <f>L7</f>
        <v>2</v>
      </c>
      <c r="O7" s="144">
        <f aca="true" t="shared" si="4" ref="O7:O22">K7+M7</f>
        <v>810</v>
      </c>
      <c r="P7" s="147"/>
    </row>
    <row r="8" spans="1:16" s="1" customFormat="1" ht="15.75" customHeight="1">
      <c r="A8" s="10">
        <v>3</v>
      </c>
      <c r="B8" s="11" t="s">
        <v>7</v>
      </c>
      <c r="C8" s="12">
        <v>0</v>
      </c>
      <c r="D8" s="13">
        <v>405</v>
      </c>
      <c r="E8" s="57">
        <f aca="true" t="shared" si="5" ref="E8:E22">C8*D8</f>
        <v>0</v>
      </c>
      <c r="F8" s="57"/>
      <c r="G8" s="57">
        <f aca="true" t="shared" si="6" ref="G8:G22">D8*F8</f>
        <v>0</v>
      </c>
      <c r="H8" s="57"/>
      <c r="I8" s="57">
        <f t="shared" si="0"/>
        <v>0</v>
      </c>
      <c r="J8" s="57"/>
      <c r="K8" s="57">
        <f t="shared" si="1"/>
        <v>0</v>
      </c>
      <c r="L8" s="15">
        <f t="shared" si="2"/>
        <v>0</v>
      </c>
      <c r="M8" s="59">
        <f t="shared" si="3"/>
        <v>0</v>
      </c>
      <c r="N8" s="57">
        <f aca="true" t="shared" si="7" ref="N8:N22">L8</f>
        <v>0</v>
      </c>
      <c r="O8" s="57">
        <v>0</v>
      </c>
      <c r="P8" s="14"/>
    </row>
    <row r="9" spans="1:16" s="1" customFormat="1" ht="15.75" customHeight="1">
      <c r="A9" s="10">
        <v>4</v>
      </c>
      <c r="B9" s="11" t="s">
        <v>8</v>
      </c>
      <c r="C9" s="12">
        <v>2</v>
      </c>
      <c r="D9" s="13">
        <v>270</v>
      </c>
      <c r="E9" s="57">
        <f t="shared" si="5"/>
        <v>540</v>
      </c>
      <c r="F9" s="57"/>
      <c r="G9" s="57">
        <f t="shared" si="6"/>
        <v>0</v>
      </c>
      <c r="H9" s="57"/>
      <c r="I9" s="57">
        <f t="shared" si="0"/>
        <v>0</v>
      </c>
      <c r="J9" s="57"/>
      <c r="K9" s="57">
        <f t="shared" si="1"/>
        <v>0</v>
      </c>
      <c r="L9" s="15">
        <f t="shared" si="2"/>
        <v>2</v>
      </c>
      <c r="M9" s="59">
        <f t="shared" si="3"/>
        <v>540</v>
      </c>
      <c r="N9" s="57">
        <f t="shared" si="7"/>
        <v>2</v>
      </c>
      <c r="O9" s="57">
        <f t="shared" si="4"/>
        <v>540</v>
      </c>
      <c r="P9" s="14"/>
    </row>
    <row r="10" spans="1:16" s="1" customFormat="1" ht="15.75" customHeight="1">
      <c r="A10" s="10">
        <v>5</v>
      </c>
      <c r="B10" s="11" t="s">
        <v>57</v>
      </c>
      <c r="C10" s="12">
        <v>8</v>
      </c>
      <c r="D10" s="13">
        <v>540</v>
      </c>
      <c r="E10" s="57">
        <f t="shared" si="5"/>
        <v>4320</v>
      </c>
      <c r="F10" s="57"/>
      <c r="G10" s="57">
        <f t="shared" si="6"/>
        <v>0</v>
      </c>
      <c r="H10" s="57"/>
      <c r="I10" s="57">
        <f t="shared" si="0"/>
        <v>0</v>
      </c>
      <c r="J10" s="57"/>
      <c r="K10" s="57"/>
      <c r="L10" s="15">
        <f t="shared" si="2"/>
        <v>8</v>
      </c>
      <c r="M10" s="59">
        <f t="shared" si="3"/>
        <v>4320</v>
      </c>
      <c r="N10" s="57">
        <f t="shared" si="7"/>
        <v>8</v>
      </c>
      <c r="O10" s="57">
        <f t="shared" si="4"/>
        <v>4320</v>
      </c>
      <c r="P10" s="14"/>
    </row>
    <row r="11" spans="1:16" s="1" customFormat="1" ht="15.75" customHeight="1">
      <c r="A11" s="10">
        <v>6</v>
      </c>
      <c r="B11" s="11" t="s">
        <v>9</v>
      </c>
      <c r="C11" s="12">
        <v>5</v>
      </c>
      <c r="D11" s="13">
        <v>405</v>
      </c>
      <c r="E11" s="57">
        <f t="shared" si="5"/>
        <v>2025</v>
      </c>
      <c r="F11" s="57"/>
      <c r="G11" s="57">
        <f t="shared" si="6"/>
        <v>0</v>
      </c>
      <c r="H11" s="57"/>
      <c r="I11" s="57">
        <f t="shared" si="0"/>
        <v>0</v>
      </c>
      <c r="J11" s="57"/>
      <c r="K11" s="57">
        <f t="shared" si="1"/>
        <v>0</v>
      </c>
      <c r="L11" s="15">
        <f t="shared" si="2"/>
        <v>5</v>
      </c>
      <c r="M11" s="59">
        <f t="shared" si="3"/>
        <v>2025</v>
      </c>
      <c r="N11" s="57">
        <f t="shared" si="7"/>
        <v>5</v>
      </c>
      <c r="O11" s="57">
        <f t="shared" si="4"/>
        <v>2025</v>
      </c>
      <c r="P11" s="14"/>
    </row>
    <row r="12" spans="1:16" s="1" customFormat="1" ht="15.75" customHeight="1">
      <c r="A12" s="10">
        <v>7</v>
      </c>
      <c r="B12" s="11" t="s">
        <v>60</v>
      </c>
      <c r="C12" s="12">
        <v>5</v>
      </c>
      <c r="D12" s="13">
        <v>540</v>
      </c>
      <c r="E12" s="57">
        <f t="shared" si="5"/>
        <v>2700</v>
      </c>
      <c r="F12" s="57"/>
      <c r="G12" s="57">
        <f t="shared" si="6"/>
        <v>0</v>
      </c>
      <c r="H12" s="57"/>
      <c r="I12" s="57">
        <f aca="true" t="shared" si="8" ref="I12:I22">H12*D12</f>
        <v>0</v>
      </c>
      <c r="J12" s="57"/>
      <c r="K12" s="57"/>
      <c r="L12" s="15">
        <f t="shared" si="2"/>
        <v>5</v>
      </c>
      <c r="M12" s="59">
        <f t="shared" si="3"/>
        <v>2700</v>
      </c>
      <c r="N12" s="57">
        <f t="shared" si="7"/>
        <v>5</v>
      </c>
      <c r="O12" s="57">
        <f t="shared" si="4"/>
        <v>2700</v>
      </c>
      <c r="P12" s="14"/>
    </row>
    <row r="13" spans="1:17" s="1" customFormat="1" ht="15.75" customHeight="1">
      <c r="A13" s="10">
        <v>8</v>
      </c>
      <c r="B13" s="11" t="s">
        <v>46</v>
      </c>
      <c r="C13" s="94">
        <v>107</v>
      </c>
      <c r="D13" s="15">
        <v>270</v>
      </c>
      <c r="E13" s="59">
        <f t="shared" si="5"/>
        <v>28890</v>
      </c>
      <c r="F13" s="59">
        <v>3</v>
      </c>
      <c r="G13" s="59">
        <f t="shared" si="6"/>
        <v>810</v>
      </c>
      <c r="H13" s="59">
        <v>2</v>
      </c>
      <c r="I13" s="59">
        <f t="shared" si="8"/>
        <v>540</v>
      </c>
      <c r="J13" s="59">
        <v>3</v>
      </c>
      <c r="K13" s="59">
        <v>2160</v>
      </c>
      <c r="L13" s="15">
        <f t="shared" si="2"/>
        <v>108</v>
      </c>
      <c r="M13" s="59">
        <f t="shared" si="3"/>
        <v>29160</v>
      </c>
      <c r="N13" s="57">
        <f t="shared" si="7"/>
        <v>108</v>
      </c>
      <c r="O13" s="57">
        <f t="shared" si="4"/>
        <v>31320</v>
      </c>
      <c r="P13" s="221"/>
      <c r="Q13" s="222"/>
    </row>
    <row r="14" spans="1:16" s="1" customFormat="1" ht="15.75" customHeight="1">
      <c r="A14" s="10">
        <v>9</v>
      </c>
      <c r="B14" s="11" t="s">
        <v>10</v>
      </c>
      <c r="C14" s="19">
        <v>47</v>
      </c>
      <c r="D14" s="13">
        <v>405</v>
      </c>
      <c r="E14" s="57">
        <f t="shared" si="5"/>
        <v>19035</v>
      </c>
      <c r="F14" s="57"/>
      <c r="G14" s="57">
        <f t="shared" si="6"/>
        <v>0</v>
      </c>
      <c r="H14" s="57"/>
      <c r="I14" s="57">
        <f t="shared" si="8"/>
        <v>0</v>
      </c>
      <c r="J14" s="57"/>
      <c r="K14" s="57"/>
      <c r="L14" s="15">
        <f t="shared" si="2"/>
        <v>47</v>
      </c>
      <c r="M14" s="59">
        <f t="shared" si="3"/>
        <v>19035</v>
      </c>
      <c r="N14" s="57">
        <f t="shared" si="7"/>
        <v>47</v>
      </c>
      <c r="O14" s="57">
        <f t="shared" si="4"/>
        <v>19035</v>
      </c>
      <c r="P14" s="14"/>
    </row>
    <row r="15" spans="1:16" s="1" customFormat="1" ht="15.75" customHeight="1">
      <c r="A15" s="10">
        <v>10</v>
      </c>
      <c r="B15" s="11" t="s">
        <v>11</v>
      </c>
      <c r="C15" s="19">
        <v>9</v>
      </c>
      <c r="D15" s="13">
        <v>540</v>
      </c>
      <c r="E15" s="57">
        <f t="shared" si="5"/>
        <v>4860</v>
      </c>
      <c r="F15" s="57">
        <v>1</v>
      </c>
      <c r="G15" s="57">
        <f t="shared" si="6"/>
        <v>540</v>
      </c>
      <c r="H15" s="57"/>
      <c r="I15" s="57">
        <f t="shared" si="8"/>
        <v>0</v>
      </c>
      <c r="J15" s="57">
        <v>1</v>
      </c>
      <c r="K15" s="57">
        <v>540</v>
      </c>
      <c r="L15" s="15">
        <f t="shared" si="2"/>
        <v>10</v>
      </c>
      <c r="M15" s="59">
        <f t="shared" si="3"/>
        <v>5400</v>
      </c>
      <c r="N15" s="57">
        <f t="shared" si="7"/>
        <v>10</v>
      </c>
      <c r="O15" s="57">
        <f t="shared" si="4"/>
        <v>5940</v>
      </c>
      <c r="P15" s="14"/>
    </row>
    <row r="16" spans="1:16" s="1" customFormat="1" ht="15.75" customHeight="1">
      <c r="A16" s="10">
        <v>11</v>
      </c>
      <c r="B16" s="11" t="s">
        <v>12</v>
      </c>
      <c r="C16" s="12">
        <v>36</v>
      </c>
      <c r="D16" s="13">
        <v>540</v>
      </c>
      <c r="E16" s="57">
        <f t="shared" si="5"/>
        <v>19440</v>
      </c>
      <c r="F16" s="57"/>
      <c r="G16" s="57">
        <f>D16*F16</f>
        <v>0</v>
      </c>
      <c r="H16" s="57"/>
      <c r="I16" s="57">
        <f>H16*D16</f>
        <v>0</v>
      </c>
      <c r="J16" s="57"/>
      <c r="K16" s="57"/>
      <c r="L16" s="15">
        <f t="shared" si="2"/>
        <v>36</v>
      </c>
      <c r="M16" s="59">
        <f t="shared" si="3"/>
        <v>19440</v>
      </c>
      <c r="N16" s="57">
        <f>L16</f>
        <v>36</v>
      </c>
      <c r="O16" s="57">
        <f t="shared" si="4"/>
        <v>19440</v>
      </c>
      <c r="P16" s="14"/>
    </row>
    <row r="17" spans="1:16" s="1" customFormat="1" ht="15.75" customHeight="1">
      <c r="A17" s="10">
        <v>12</v>
      </c>
      <c r="B17" s="11" t="s">
        <v>13</v>
      </c>
      <c r="C17" s="19">
        <v>21</v>
      </c>
      <c r="D17" s="13">
        <v>540</v>
      </c>
      <c r="E17" s="57">
        <f t="shared" si="5"/>
        <v>11340</v>
      </c>
      <c r="F17" s="57"/>
      <c r="G17" s="57">
        <f t="shared" si="6"/>
        <v>0</v>
      </c>
      <c r="H17" s="57"/>
      <c r="I17" s="57">
        <f t="shared" si="8"/>
        <v>0</v>
      </c>
      <c r="J17" s="57"/>
      <c r="K17" s="57"/>
      <c r="L17" s="15">
        <f t="shared" si="2"/>
        <v>21</v>
      </c>
      <c r="M17" s="59">
        <f t="shared" si="3"/>
        <v>11340</v>
      </c>
      <c r="N17" s="57">
        <f t="shared" si="7"/>
        <v>21</v>
      </c>
      <c r="O17" s="57">
        <f t="shared" si="4"/>
        <v>11340</v>
      </c>
      <c r="P17" s="14"/>
    </row>
    <row r="18" spans="1:16" s="1" customFormat="1" ht="15.75" customHeight="1">
      <c r="A18" s="10">
        <v>13</v>
      </c>
      <c r="B18" s="11" t="s">
        <v>14</v>
      </c>
      <c r="C18" s="19">
        <v>10</v>
      </c>
      <c r="D18" s="13">
        <v>675</v>
      </c>
      <c r="E18" s="57">
        <f t="shared" si="5"/>
        <v>6750</v>
      </c>
      <c r="F18" s="57"/>
      <c r="G18" s="57">
        <f t="shared" si="6"/>
        <v>0</v>
      </c>
      <c r="H18" s="57"/>
      <c r="I18" s="57">
        <f t="shared" si="8"/>
        <v>0</v>
      </c>
      <c r="J18" s="57"/>
      <c r="K18" s="57"/>
      <c r="L18" s="15">
        <f t="shared" si="2"/>
        <v>10</v>
      </c>
      <c r="M18" s="59">
        <f t="shared" si="3"/>
        <v>6750</v>
      </c>
      <c r="N18" s="57">
        <f t="shared" si="7"/>
        <v>10</v>
      </c>
      <c r="O18" s="57">
        <f t="shared" si="4"/>
        <v>6750</v>
      </c>
      <c r="P18" s="14"/>
    </row>
    <row r="19" spans="1:17" s="1" customFormat="1" ht="15.75" customHeight="1">
      <c r="A19" s="10">
        <v>14</v>
      </c>
      <c r="B19" s="11" t="s">
        <v>15</v>
      </c>
      <c r="C19" s="19">
        <v>14</v>
      </c>
      <c r="D19" s="13">
        <v>675</v>
      </c>
      <c r="E19" s="57">
        <f t="shared" si="5"/>
        <v>9450</v>
      </c>
      <c r="F19" s="57">
        <v>1</v>
      </c>
      <c r="G19" s="57">
        <f t="shared" si="6"/>
        <v>675</v>
      </c>
      <c r="H19" s="57">
        <v>1</v>
      </c>
      <c r="I19" s="57">
        <f t="shared" si="8"/>
        <v>675</v>
      </c>
      <c r="J19" s="57">
        <v>1</v>
      </c>
      <c r="K19" s="57">
        <v>405</v>
      </c>
      <c r="L19" s="15">
        <f t="shared" si="2"/>
        <v>14</v>
      </c>
      <c r="M19" s="59">
        <f t="shared" si="3"/>
        <v>9450</v>
      </c>
      <c r="N19" s="57">
        <f t="shared" si="7"/>
        <v>14</v>
      </c>
      <c r="O19" s="57">
        <f>K19+M19</f>
        <v>9855</v>
      </c>
      <c r="P19" s="14"/>
      <c r="Q19" s="1" t="s">
        <v>18</v>
      </c>
    </row>
    <row r="20" spans="1:16" s="1" customFormat="1" ht="15.75" customHeight="1">
      <c r="A20" s="10">
        <v>15</v>
      </c>
      <c r="B20" s="16" t="s">
        <v>53</v>
      </c>
      <c r="C20" s="13">
        <v>1</v>
      </c>
      <c r="D20" s="13">
        <v>540</v>
      </c>
      <c r="E20" s="57">
        <f>C20*D20</f>
        <v>540</v>
      </c>
      <c r="F20" s="57"/>
      <c r="G20" s="57">
        <f>D20*F20</f>
        <v>0</v>
      </c>
      <c r="H20" s="57">
        <v>1</v>
      </c>
      <c r="I20" s="57">
        <f>H20*D20</f>
        <v>540</v>
      </c>
      <c r="J20" s="57"/>
      <c r="K20" s="57"/>
      <c r="L20" s="15">
        <f t="shared" si="2"/>
        <v>0</v>
      </c>
      <c r="M20" s="59">
        <f>L20*D20</f>
        <v>0</v>
      </c>
      <c r="N20" s="57">
        <f>L20</f>
        <v>0</v>
      </c>
      <c r="O20" s="57">
        <f>K20+M20</f>
        <v>0</v>
      </c>
      <c r="P20" s="14"/>
    </row>
    <row r="21" spans="1:16" s="1" customFormat="1" ht="15.75" customHeight="1">
      <c r="A21" s="10">
        <v>16</v>
      </c>
      <c r="B21" s="16" t="s">
        <v>54</v>
      </c>
      <c r="C21" s="13">
        <v>1</v>
      </c>
      <c r="D21" s="13">
        <v>405</v>
      </c>
      <c r="E21" s="57">
        <f t="shared" si="5"/>
        <v>405</v>
      </c>
      <c r="F21" s="57">
        <v>1</v>
      </c>
      <c r="G21" s="57">
        <f t="shared" si="6"/>
        <v>405</v>
      </c>
      <c r="H21" s="57"/>
      <c r="I21" s="57">
        <f t="shared" si="8"/>
        <v>0</v>
      </c>
      <c r="J21" s="57"/>
      <c r="K21" s="57"/>
      <c r="L21" s="15">
        <f t="shared" si="2"/>
        <v>2</v>
      </c>
      <c r="M21" s="59">
        <f t="shared" si="3"/>
        <v>810</v>
      </c>
      <c r="N21" s="57">
        <f t="shared" si="7"/>
        <v>2</v>
      </c>
      <c r="O21" s="57">
        <f t="shared" si="4"/>
        <v>810</v>
      </c>
      <c r="P21" s="14"/>
    </row>
    <row r="22" spans="1:16" s="1" customFormat="1" ht="15.75" customHeight="1">
      <c r="A22" s="10">
        <v>17</v>
      </c>
      <c r="B22" s="11" t="s">
        <v>16</v>
      </c>
      <c r="C22" s="19">
        <v>43</v>
      </c>
      <c r="D22" s="13">
        <v>270</v>
      </c>
      <c r="E22" s="57">
        <f t="shared" si="5"/>
        <v>11610</v>
      </c>
      <c r="F22" s="57">
        <v>1</v>
      </c>
      <c r="G22" s="57">
        <f t="shared" si="6"/>
        <v>270</v>
      </c>
      <c r="H22" s="57">
        <v>1</v>
      </c>
      <c r="I22" s="57">
        <f t="shared" si="8"/>
        <v>270</v>
      </c>
      <c r="J22" s="57">
        <v>1</v>
      </c>
      <c r="K22" s="57">
        <v>270</v>
      </c>
      <c r="L22" s="15">
        <f t="shared" si="2"/>
        <v>43</v>
      </c>
      <c r="M22" s="59">
        <f t="shared" si="3"/>
        <v>11610</v>
      </c>
      <c r="N22" s="57">
        <f t="shared" si="7"/>
        <v>43</v>
      </c>
      <c r="O22" s="59">
        <f t="shared" si="4"/>
        <v>11880</v>
      </c>
      <c r="P22" s="56"/>
    </row>
    <row r="23" spans="1:16" s="1" customFormat="1" ht="15.75" customHeight="1">
      <c r="A23" s="10">
        <v>18</v>
      </c>
      <c r="B23" s="17" t="s">
        <v>17</v>
      </c>
      <c r="C23" s="94">
        <f>SUM(C6:C22)</f>
        <v>311</v>
      </c>
      <c r="D23" s="58"/>
      <c r="E23" s="96">
        <f>SUM(E6:E22)</f>
        <v>122715</v>
      </c>
      <c r="F23" s="58">
        <f>SUM(F7:F22)</f>
        <v>7</v>
      </c>
      <c r="G23" s="58">
        <f>SUM(G6:G22)</f>
        <v>2700</v>
      </c>
      <c r="H23" s="58">
        <f>SUM(H7:H22)</f>
        <v>5</v>
      </c>
      <c r="I23" s="58">
        <f>SUM(I7:I22)</f>
        <v>2025</v>
      </c>
      <c r="J23" s="58">
        <f>SUM(J7:J22)</f>
        <v>6</v>
      </c>
      <c r="K23" s="58">
        <f>SUM(K6:K22)</f>
        <v>3375</v>
      </c>
      <c r="L23" s="15">
        <f>SUM(L6:L22)</f>
        <v>313</v>
      </c>
      <c r="M23" s="64">
        <f>SUM(M6:M22)</f>
        <v>123390</v>
      </c>
      <c r="N23" s="64">
        <f>SUM(N6:N22)</f>
        <v>313</v>
      </c>
      <c r="O23" s="64">
        <f>SUM(O6:O22)</f>
        <v>126765</v>
      </c>
      <c r="P23" s="14"/>
    </row>
    <row r="24" spans="1:16" s="1" customFormat="1" ht="15.75" customHeight="1">
      <c r="A24" s="10">
        <v>19</v>
      </c>
      <c r="B24" s="22" t="s">
        <v>19</v>
      </c>
      <c r="C24" s="14"/>
      <c r="D24" s="109">
        <v>5400</v>
      </c>
      <c r="E24" s="57"/>
      <c r="F24" s="58">
        <v>1</v>
      </c>
      <c r="G24" s="58">
        <f>F24*D24</f>
        <v>5400</v>
      </c>
      <c r="H24" s="58"/>
      <c r="I24" s="58"/>
      <c r="J24" s="58"/>
      <c r="K24" s="58">
        <f>J24*H24</f>
        <v>0</v>
      </c>
      <c r="L24" s="15">
        <f t="shared" si="2"/>
        <v>1</v>
      </c>
      <c r="M24" s="64">
        <f>G24</f>
        <v>5400</v>
      </c>
      <c r="N24" s="64">
        <f>L24</f>
        <v>1</v>
      </c>
      <c r="O24" s="64">
        <f>M24</f>
        <v>5400</v>
      </c>
      <c r="P24" s="20"/>
    </row>
    <row r="25" spans="1:16" s="93" customFormat="1" ht="15.75" customHeight="1">
      <c r="A25" s="90"/>
      <c r="B25" s="91" t="s">
        <v>20</v>
      </c>
      <c r="C25" s="94"/>
      <c r="D25" s="96"/>
      <c r="E25" s="92">
        <f>SUM(E23:E24)</f>
        <v>122715</v>
      </c>
      <c r="F25" s="92">
        <f>SUM(F23:F24)</f>
        <v>8</v>
      </c>
      <c r="G25" s="92">
        <f>SUM(G23:G24)</f>
        <v>8100</v>
      </c>
      <c r="H25" s="92">
        <f>H23</f>
        <v>5</v>
      </c>
      <c r="I25" s="92"/>
      <c r="J25" s="92">
        <f>J23</f>
        <v>6</v>
      </c>
      <c r="K25" s="92"/>
      <c r="L25" s="95">
        <f>SUM(L23:L24)</f>
        <v>314</v>
      </c>
      <c r="M25" s="92">
        <f>SUM(M23:M24)</f>
        <v>128790</v>
      </c>
      <c r="N25" s="59"/>
      <c r="O25" s="92">
        <f>SUM(O23:O24)</f>
        <v>132165</v>
      </c>
      <c r="P25" s="56"/>
    </row>
    <row r="26" spans="1:17" ht="16.5" customHeight="1">
      <c r="A26" s="30"/>
      <c r="B26" s="185" t="s">
        <v>31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21"/>
      <c r="Q26" s="21"/>
    </row>
    <row r="27" spans="1:16" ht="15.75">
      <c r="A27" s="185"/>
      <c r="B27" s="185"/>
      <c r="C27" s="185"/>
      <c r="D27" s="185"/>
      <c r="E27" s="185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9" ht="15">
      <c r="I29" s="40" t="s">
        <v>18</v>
      </c>
    </row>
    <row r="31" spans="2:12" ht="15.75">
      <c r="B31" s="138" t="s">
        <v>70</v>
      </c>
      <c r="C31" s="103"/>
      <c r="D31" s="103"/>
      <c r="E31" s="130"/>
      <c r="F31" s="189" t="s">
        <v>71</v>
      </c>
      <c r="G31" s="189"/>
      <c r="H31" s="189"/>
      <c r="I31" s="130"/>
      <c r="J31" s="35"/>
      <c r="K31" s="103"/>
      <c r="L31" s="29"/>
    </row>
  </sheetData>
  <mergeCells count="16">
    <mergeCell ref="A2:P2"/>
    <mergeCell ref="O3:P3"/>
    <mergeCell ref="F4:G4"/>
    <mergeCell ref="H4:I4"/>
    <mergeCell ref="J4:K4"/>
    <mergeCell ref="L4:M4"/>
    <mergeCell ref="F3:I3"/>
    <mergeCell ref="P4:P5"/>
    <mergeCell ref="A4:A5"/>
    <mergeCell ref="B4:B5"/>
    <mergeCell ref="C4:E4"/>
    <mergeCell ref="N4:O4"/>
    <mergeCell ref="F31:H31"/>
    <mergeCell ref="P13:Q13"/>
    <mergeCell ref="A27:E27"/>
    <mergeCell ref="B26:O26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5"/>
  <sheetViews>
    <sheetView workbookViewId="0" topLeftCell="B13">
      <selection activeCell="M31" sqref="M31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0" customWidth="1"/>
    <col min="5" max="5" width="8.59765625" style="69" customWidth="1"/>
    <col min="6" max="6" width="7.09765625" style="35" customWidth="1"/>
    <col min="7" max="7" width="9.59765625" style="69" customWidth="1"/>
    <col min="8" max="8" width="6.69921875" style="69" customWidth="1"/>
    <col min="9" max="10" width="6.3984375" style="80" customWidth="1"/>
    <col min="11" max="11" width="6.69921875" style="81" customWidth="1"/>
    <col min="12" max="12" width="6.3984375" style="0" customWidth="1"/>
    <col min="13" max="13" width="9.3984375" style="67" customWidth="1"/>
    <col min="14" max="14" width="8.09765625" style="29" customWidth="1"/>
    <col min="15" max="15" width="9.3984375" style="69" customWidth="1"/>
    <col min="16" max="16" width="8.296875" style="0" customWidth="1"/>
  </cols>
  <sheetData>
    <row r="1" spans="1:16" ht="15.75">
      <c r="A1" s="21" t="s">
        <v>64</v>
      </c>
      <c r="B1" s="21"/>
      <c r="C1" s="21"/>
      <c r="D1" s="30"/>
      <c r="E1" s="60"/>
      <c r="F1" s="34"/>
      <c r="G1" s="60"/>
      <c r="H1" s="60"/>
      <c r="I1" s="72"/>
      <c r="J1" s="72"/>
      <c r="K1" s="73" t="s">
        <v>18</v>
      </c>
      <c r="L1" s="30"/>
      <c r="M1" s="61"/>
      <c r="N1" s="26" t="s">
        <v>18</v>
      </c>
      <c r="O1" s="60"/>
      <c r="P1" s="30"/>
    </row>
    <row r="2" spans="1:16" ht="15.75">
      <c r="A2" s="185" t="s">
        <v>72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5.75">
      <c r="A3" s="2"/>
      <c r="B3" s="2"/>
      <c r="C3" s="5"/>
      <c r="D3" s="5"/>
      <c r="E3" s="70"/>
      <c r="F3" s="197" t="s">
        <v>83</v>
      </c>
      <c r="G3" s="197"/>
      <c r="H3" s="197"/>
      <c r="I3" s="197"/>
      <c r="J3" s="197"/>
      <c r="K3" s="74"/>
      <c r="L3" s="5"/>
      <c r="M3" s="62"/>
      <c r="N3" s="27"/>
      <c r="O3" s="205" t="s">
        <v>1</v>
      </c>
      <c r="P3" s="205"/>
    </row>
    <row r="4" spans="1:16" ht="19.5" customHeight="1">
      <c r="A4" s="198" t="s">
        <v>2</v>
      </c>
      <c r="B4" s="200" t="s">
        <v>0</v>
      </c>
      <c r="C4" s="202" t="s">
        <v>24</v>
      </c>
      <c r="D4" s="203"/>
      <c r="E4" s="204"/>
      <c r="F4" s="202" t="s">
        <v>25</v>
      </c>
      <c r="G4" s="208"/>
      <c r="H4" s="209" t="s">
        <v>28</v>
      </c>
      <c r="I4" s="210"/>
      <c r="J4" s="211" t="s">
        <v>22</v>
      </c>
      <c r="K4" s="178"/>
      <c r="L4" s="194" t="s">
        <v>26</v>
      </c>
      <c r="M4" s="195"/>
      <c r="N4" s="206" t="s">
        <v>21</v>
      </c>
      <c r="O4" s="207"/>
      <c r="P4" s="198" t="s">
        <v>3</v>
      </c>
    </row>
    <row r="5" spans="1:16" ht="33" customHeight="1">
      <c r="A5" s="199"/>
      <c r="B5" s="201"/>
      <c r="C5" s="8" t="s">
        <v>4</v>
      </c>
      <c r="D5" s="8" t="s">
        <v>27</v>
      </c>
      <c r="E5" s="71" t="s">
        <v>5</v>
      </c>
      <c r="F5" s="41" t="s">
        <v>4</v>
      </c>
      <c r="G5" s="71" t="s">
        <v>5</v>
      </c>
      <c r="H5" s="75" t="s">
        <v>4</v>
      </c>
      <c r="I5" s="76" t="s">
        <v>5</v>
      </c>
      <c r="J5" s="75" t="s">
        <v>4</v>
      </c>
      <c r="K5" s="68" t="s">
        <v>5</v>
      </c>
      <c r="L5" s="41" t="s">
        <v>4</v>
      </c>
      <c r="M5" s="63" t="s">
        <v>5</v>
      </c>
      <c r="N5" s="41" t="s">
        <v>4</v>
      </c>
      <c r="O5" s="68" t="s">
        <v>5</v>
      </c>
      <c r="P5" s="199"/>
    </row>
    <row r="6" spans="1:16" ht="18" customHeight="1">
      <c r="A6" s="10">
        <v>1</v>
      </c>
      <c r="B6" s="11" t="s">
        <v>55</v>
      </c>
      <c r="C6" s="12">
        <v>0</v>
      </c>
      <c r="D6" s="13">
        <v>675</v>
      </c>
      <c r="E6" s="57">
        <f>C6*D6</f>
        <v>0</v>
      </c>
      <c r="F6" s="57"/>
      <c r="G6" s="57">
        <f>D6*F6</f>
        <v>0</v>
      </c>
      <c r="H6" s="57"/>
      <c r="I6" s="57">
        <f aca="true" t="shared" si="0" ref="I6:I11">H6*D6</f>
        <v>0</v>
      </c>
      <c r="J6" s="57"/>
      <c r="K6" s="57"/>
      <c r="L6" s="15">
        <f>C6+F6-H6</f>
        <v>0</v>
      </c>
      <c r="M6" s="59">
        <f>L6*D6</f>
        <v>0</v>
      </c>
      <c r="N6" s="57">
        <f>L6</f>
        <v>0</v>
      </c>
      <c r="O6" s="57">
        <f>K6+M6</f>
        <v>0</v>
      </c>
      <c r="P6" s="132"/>
    </row>
    <row r="7" spans="1:16" s="1" customFormat="1" ht="15.75" customHeight="1">
      <c r="A7" s="10">
        <v>2</v>
      </c>
      <c r="B7" s="11" t="s">
        <v>6</v>
      </c>
      <c r="C7" s="12">
        <v>0</v>
      </c>
      <c r="D7" s="13">
        <v>405</v>
      </c>
      <c r="E7" s="57">
        <f aca="true" t="shared" si="1" ref="E7:E22">C7*D7</f>
        <v>0</v>
      </c>
      <c r="F7" s="57"/>
      <c r="G7" s="57">
        <f>D7*F7</f>
        <v>0</v>
      </c>
      <c r="H7" s="57"/>
      <c r="I7" s="57">
        <f t="shared" si="0"/>
        <v>0</v>
      </c>
      <c r="J7" s="57"/>
      <c r="K7" s="57"/>
      <c r="L7" s="15">
        <f aca="true" t="shared" si="2" ref="L7:L24">C7+F7-H7</f>
        <v>0</v>
      </c>
      <c r="M7" s="59">
        <f>L7*D7</f>
        <v>0</v>
      </c>
      <c r="N7" s="13">
        <f>L7</f>
        <v>0</v>
      </c>
      <c r="O7" s="57">
        <f>K7+M7</f>
        <v>0</v>
      </c>
      <c r="P7" s="14"/>
    </row>
    <row r="8" spans="1:16" s="1" customFormat="1" ht="15.75" customHeight="1">
      <c r="A8" s="10">
        <v>3</v>
      </c>
      <c r="B8" s="11" t="s">
        <v>7</v>
      </c>
      <c r="C8" s="12">
        <v>0</v>
      </c>
      <c r="D8" s="13">
        <v>405</v>
      </c>
      <c r="E8" s="57">
        <f t="shared" si="1"/>
        <v>0</v>
      </c>
      <c r="F8" s="57"/>
      <c r="G8" s="57">
        <f aca="true" t="shared" si="3" ref="G8:G22">D8*F8</f>
        <v>0</v>
      </c>
      <c r="H8" s="57"/>
      <c r="I8" s="57">
        <f t="shared" si="0"/>
        <v>0</v>
      </c>
      <c r="J8" s="57"/>
      <c r="K8" s="57"/>
      <c r="L8" s="15">
        <f t="shared" si="2"/>
        <v>0</v>
      </c>
      <c r="M8" s="59">
        <f aca="true" t="shared" si="4" ref="M8:M22">L8*D8</f>
        <v>0</v>
      </c>
      <c r="N8" s="13">
        <f aca="true" t="shared" si="5" ref="N8:N22">L8</f>
        <v>0</v>
      </c>
      <c r="O8" s="57">
        <f aca="true" t="shared" si="6" ref="O8:O22">K8+M8</f>
        <v>0</v>
      </c>
      <c r="P8" s="14"/>
    </row>
    <row r="9" spans="1:16" s="1" customFormat="1" ht="15.75" customHeight="1">
      <c r="A9" s="10">
        <v>4</v>
      </c>
      <c r="B9" s="11" t="s">
        <v>8</v>
      </c>
      <c r="C9" s="18">
        <v>8</v>
      </c>
      <c r="D9" s="19">
        <v>270</v>
      </c>
      <c r="E9" s="57">
        <f t="shared" si="1"/>
        <v>2160</v>
      </c>
      <c r="F9" s="57"/>
      <c r="G9" s="57">
        <f t="shared" si="3"/>
        <v>0</v>
      </c>
      <c r="H9" s="57"/>
      <c r="I9" s="57">
        <f t="shared" si="0"/>
        <v>0</v>
      </c>
      <c r="J9" s="57"/>
      <c r="K9" s="57"/>
      <c r="L9" s="15">
        <f t="shared" si="2"/>
        <v>8</v>
      </c>
      <c r="M9" s="59">
        <f t="shared" si="4"/>
        <v>2160</v>
      </c>
      <c r="N9" s="13">
        <f t="shared" si="5"/>
        <v>8</v>
      </c>
      <c r="O9" s="57">
        <f t="shared" si="6"/>
        <v>2160</v>
      </c>
      <c r="P9" s="14"/>
    </row>
    <row r="10" spans="1:18" s="1" customFormat="1" ht="15.75" customHeight="1">
      <c r="A10" s="10">
        <v>5</v>
      </c>
      <c r="B10" s="11" t="s">
        <v>62</v>
      </c>
      <c r="C10" s="18">
        <v>1</v>
      </c>
      <c r="D10" s="19">
        <v>540</v>
      </c>
      <c r="E10" s="57">
        <f t="shared" si="1"/>
        <v>540</v>
      </c>
      <c r="F10" s="57"/>
      <c r="G10" s="57">
        <f t="shared" si="3"/>
        <v>0</v>
      </c>
      <c r="H10" s="57"/>
      <c r="I10" s="57">
        <f t="shared" si="0"/>
        <v>0</v>
      </c>
      <c r="J10" s="57"/>
      <c r="K10" s="57"/>
      <c r="L10" s="15">
        <f t="shared" si="2"/>
        <v>1</v>
      </c>
      <c r="M10" s="59">
        <f t="shared" si="4"/>
        <v>540</v>
      </c>
      <c r="N10" s="13">
        <f t="shared" si="5"/>
        <v>1</v>
      </c>
      <c r="O10" s="57">
        <f t="shared" si="6"/>
        <v>540</v>
      </c>
      <c r="P10" s="14"/>
      <c r="Q10" s="221"/>
      <c r="R10" s="196"/>
    </row>
    <row r="11" spans="1:16" s="1" customFormat="1" ht="15.75" customHeight="1">
      <c r="A11" s="10">
        <v>6</v>
      </c>
      <c r="B11" s="11" t="s">
        <v>9</v>
      </c>
      <c r="C11" s="18">
        <v>7</v>
      </c>
      <c r="D11" s="19">
        <v>405</v>
      </c>
      <c r="E11" s="57">
        <f t="shared" si="1"/>
        <v>2835</v>
      </c>
      <c r="F11" s="57"/>
      <c r="G11" s="57">
        <f t="shared" si="3"/>
        <v>0</v>
      </c>
      <c r="H11" s="57"/>
      <c r="I11" s="57">
        <f t="shared" si="0"/>
        <v>0</v>
      </c>
      <c r="J11" s="57"/>
      <c r="K11" s="57"/>
      <c r="L11" s="15">
        <f t="shared" si="2"/>
        <v>7</v>
      </c>
      <c r="M11" s="59">
        <f t="shared" si="4"/>
        <v>2835</v>
      </c>
      <c r="N11" s="13">
        <f t="shared" si="5"/>
        <v>7</v>
      </c>
      <c r="O11" s="57">
        <f t="shared" si="6"/>
        <v>2835</v>
      </c>
      <c r="P11" s="14"/>
    </row>
    <row r="12" spans="1:16" s="1" customFormat="1" ht="15.75" customHeight="1">
      <c r="A12" s="10">
        <v>7</v>
      </c>
      <c r="B12" s="11" t="s">
        <v>60</v>
      </c>
      <c r="C12" s="18">
        <v>4</v>
      </c>
      <c r="D12" s="19">
        <v>540</v>
      </c>
      <c r="E12" s="57">
        <f t="shared" si="1"/>
        <v>2160</v>
      </c>
      <c r="F12" s="57"/>
      <c r="G12" s="57">
        <f t="shared" si="3"/>
        <v>0</v>
      </c>
      <c r="H12" s="57"/>
      <c r="I12" s="57">
        <f aca="true" t="shared" si="7" ref="I12:I22">H12*D12</f>
        <v>0</v>
      </c>
      <c r="J12" s="57"/>
      <c r="K12" s="57"/>
      <c r="L12" s="15">
        <f t="shared" si="2"/>
        <v>4</v>
      </c>
      <c r="M12" s="59">
        <f t="shared" si="4"/>
        <v>2160</v>
      </c>
      <c r="N12" s="13">
        <f t="shared" si="5"/>
        <v>4</v>
      </c>
      <c r="O12" s="57">
        <f t="shared" si="6"/>
        <v>2160</v>
      </c>
      <c r="P12" s="132"/>
    </row>
    <row r="13" spans="1:19" s="1" customFormat="1" ht="15.75" customHeight="1">
      <c r="A13" s="10">
        <v>8</v>
      </c>
      <c r="B13" s="11" t="s">
        <v>45</v>
      </c>
      <c r="C13" s="18">
        <v>118</v>
      </c>
      <c r="D13" s="19">
        <v>270</v>
      </c>
      <c r="E13" s="57">
        <f t="shared" si="1"/>
        <v>31860</v>
      </c>
      <c r="F13" s="57"/>
      <c r="G13" s="57">
        <f t="shared" si="3"/>
        <v>0</v>
      </c>
      <c r="H13" s="57">
        <v>1</v>
      </c>
      <c r="I13" s="57">
        <f t="shared" si="7"/>
        <v>270</v>
      </c>
      <c r="J13" s="57"/>
      <c r="K13" s="57"/>
      <c r="L13" s="15">
        <f t="shared" si="2"/>
        <v>117</v>
      </c>
      <c r="M13" s="59">
        <f t="shared" si="4"/>
        <v>31590</v>
      </c>
      <c r="N13" s="13">
        <f t="shared" si="5"/>
        <v>117</v>
      </c>
      <c r="O13" s="57">
        <f t="shared" si="6"/>
        <v>31590</v>
      </c>
      <c r="P13" s="227"/>
      <c r="Q13" s="228"/>
      <c r="R13" s="228"/>
      <c r="S13" s="228"/>
    </row>
    <row r="14" spans="1:16" s="1" customFormat="1" ht="15.75" customHeight="1">
      <c r="A14" s="10">
        <v>9</v>
      </c>
      <c r="B14" s="11" t="s">
        <v>10</v>
      </c>
      <c r="C14" s="19">
        <v>45</v>
      </c>
      <c r="D14" s="19">
        <v>405</v>
      </c>
      <c r="E14" s="57">
        <f t="shared" si="1"/>
        <v>18225</v>
      </c>
      <c r="F14" s="57"/>
      <c r="G14" s="57">
        <f t="shared" si="3"/>
        <v>0</v>
      </c>
      <c r="H14" s="57"/>
      <c r="I14" s="57">
        <f t="shared" si="7"/>
        <v>0</v>
      </c>
      <c r="J14" s="57"/>
      <c r="K14" s="57"/>
      <c r="L14" s="15">
        <f t="shared" si="2"/>
        <v>45</v>
      </c>
      <c r="M14" s="59">
        <f t="shared" si="4"/>
        <v>18225</v>
      </c>
      <c r="N14" s="13">
        <f t="shared" si="5"/>
        <v>45</v>
      </c>
      <c r="O14" s="57">
        <f t="shared" si="6"/>
        <v>18225</v>
      </c>
      <c r="P14" s="14"/>
    </row>
    <row r="15" spans="1:16" s="1" customFormat="1" ht="15.75" customHeight="1">
      <c r="A15" s="10">
        <v>10</v>
      </c>
      <c r="B15" s="11" t="s">
        <v>11</v>
      </c>
      <c r="C15" s="19">
        <v>12</v>
      </c>
      <c r="D15" s="19">
        <v>540</v>
      </c>
      <c r="E15" s="57">
        <f t="shared" si="1"/>
        <v>6480</v>
      </c>
      <c r="F15" s="57"/>
      <c r="G15" s="57">
        <f t="shared" si="3"/>
        <v>0</v>
      </c>
      <c r="H15" s="57"/>
      <c r="I15" s="57">
        <f t="shared" si="7"/>
        <v>0</v>
      </c>
      <c r="J15" s="57"/>
      <c r="K15" s="57"/>
      <c r="L15" s="15">
        <f t="shared" si="2"/>
        <v>12</v>
      </c>
      <c r="M15" s="59">
        <f t="shared" si="4"/>
        <v>6480</v>
      </c>
      <c r="N15" s="13">
        <f t="shared" si="5"/>
        <v>12</v>
      </c>
      <c r="O15" s="57">
        <f t="shared" si="6"/>
        <v>6480</v>
      </c>
      <c r="P15" s="14"/>
    </row>
    <row r="16" spans="1:16" s="1" customFormat="1" ht="15.75" customHeight="1">
      <c r="A16" s="10">
        <v>11</v>
      </c>
      <c r="B16" s="11" t="s">
        <v>12</v>
      </c>
      <c r="C16" s="19">
        <v>28</v>
      </c>
      <c r="D16" s="19">
        <v>540</v>
      </c>
      <c r="E16" s="57">
        <f t="shared" si="1"/>
        <v>15120</v>
      </c>
      <c r="F16" s="57"/>
      <c r="G16" s="57">
        <f t="shared" si="3"/>
        <v>0</v>
      </c>
      <c r="H16" s="57"/>
      <c r="I16" s="57">
        <f t="shared" si="7"/>
        <v>0</v>
      </c>
      <c r="J16" s="57"/>
      <c r="K16" s="57"/>
      <c r="L16" s="15">
        <f t="shared" si="2"/>
        <v>28</v>
      </c>
      <c r="M16" s="59">
        <f t="shared" si="4"/>
        <v>15120</v>
      </c>
      <c r="N16" s="13">
        <f t="shared" si="5"/>
        <v>28</v>
      </c>
      <c r="O16" s="57">
        <f t="shared" si="6"/>
        <v>15120</v>
      </c>
      <c r="P16" s="14"/>
    </row>
    <row r="17" spans="1:16" s="1" customFormat="1" ht="15.75" customHeight="1">
      <c r="A17" s="10">
        <v>12</v>
      </c>
      <c r="B17" s="11" t="s">
        <v>13</v>
      </c>
      <c r="C17" s="19">
        <v>22</v>
      </c>
      <c r="D17" s="19">
        <v>540</v>
      </c>
      <c r="E17" s="57">
        <f t="shared" si="1"/>
        <v>11880</v>
      </c>
      <c r="F17" s="57"/>
      <c r="G17" s="57">
        <f t="shared" si="3"/>
        <v>0</v>
      </c>
      <c r="H17" s="57"/>
      <c r="I17" s="57">
        <f t="shared" si="7"/>
        <v>0</v>
      </c>
      <c r="J17" s="57"/>
      <c r="K17" s="57"/>
      <c r="L17" s="15">
        <f t="shared" si="2"/>
        <v>22</v>
      </c>
      <c r="M17" s="59">
        <f t="shared" si="4"/>
        <v>11880</v>
      </c>
      <c r="N17" s="13">
        <f t="shared" si="5"/>
        <v>22</v>
      </c>
      <c r="O17" s="57">
        <f t="shared" si="6"/>
        <v>11880</v>
      </c>
      <c r="P17" s="14"/>
    </row>
    <row r="18" spans="1:16" s="1" customFormat="1" ht="15.75" customHeight="1">
      <c r="A18" s="10">
        <v>13</v>
      </c>
      <c r="B18" s="11" t="s">
        <v>14</v>
      </c>
      <c r="C18" s="19">
        <v>12</v>
      </c>
      <c r="D18" s="19">
        <v>675</v>
      </c>
      <c r="E18" s="57">
        <f t="shared" si="1"/>
        <v>8100</v>
      </c>
      <c r="F18" s="57"/>
      <c r="G18" s="57">
        <f t="shared" si="3"/>
        <v>0</v>
      </c>
      <c r="H18" s="57"/>
      <c r="I18" s="57">
        <f t="shared" si="7"/>
        <v>0</v>
      </c>
      <c r="J18" s="57"/>
      <c r="K18" s="57"/>
      <c r="L18" s="15">
        <f t="shared" si="2"/>
        <v>12</v>
      </c>
      <c r="M18" s="59">
        <f t="shared" si="4"/>
        <v>8100</v>
      </c>
      <c r="N18" s="13">
        <f t="shared" si="5"/>
        <v>12</v>
      </c>
      <c r="O18" s="57">
        <f t="shared" si="6"/>
        <v>8100</v>
      </c>
      <c r="P18" s="14"/>
    </row>
    <row r="19" spans="1:18" s="1" customFormat="1" ht="15.75" customHeight="1">
      <c r="A19" s="10">
        <v>14</v>
      </c>
      <c r="B19" s="11" t="s">
        <v>15</v>
      </c>
      <c r="C19" s="19">
        <v>9</v>
      </c>
      <c r="D19" s="19">
        <v>675</v>
      </c>
      <c r="E19" s="57">
        <f t="shared" si="1"/>
        <v>6075</v>
      </c>
      <c r="F19" s="57"/>
      <c r="G19" s="57">
        <f t="shared" si="3"/>
        <v>0</v>
      </c>
      <c r="H19" s="57">
        <v>1</v>
      </c>
      <c r="I19" s="57">
        <f t="shared" si="7"/>
        <v>675</v>
      </c>
      <c r="J19" s="57"/>
      <c r="K19" s="57"/>
      <c r="L19" s="15">
        <f t="shared" si="2"/>
        <v>8</v>
      </c>
      <c r="M19" s="59">
        <f t="shared" si="4"/>
        <v>5400</v>
      </c>
      <c r="N19" s="13">
        <f t="shared" si="5"/>
        <v>8</v>
      </c>
      <c r="O19" s="57">
        <f t="shared" si="6"/>
        <v>5400</v>
      </c>
      <c r="P19" s="190"/>
      <c r="Q19" s="191"/>
      <c r="R19" s="191"/>
    </row>
    <row r="20" spans="1:18" s="1" customFormat="1" ht="15.75" customHeight="1">
      <c r="A20" s="10">
        <v>15</v>
      </c>
      <c r="B20" s="16" t="s">
        <v>53</v>
      </c>
      <c r="C20" s="19">
        <v>0</v>
      </c>
      <c r="D20" s="19">
        <v>540</v>
      </c>
      <c r="E20" s="57">
        <f>C20*D20</f>
        <v>0</v>
      </c>
      <c r="F20" s="57"/>
      <c r="G20" s="57">
        <f>D20*F20</f>
        <v>0</v>
      </c>
      <c r="H20" s="57"/>
      <c r="I20" s="57">
        <f>H20*D20</f>
        <v>0</v>
      </c>
      <c r="J20" s="57"/>
      <c r="K20" s="57"/>
      <c r="L20" s="15">
        <f>C20+F20-H20</f>
        <v>0</v>
      </c>
      <c r="M20" s="59">
        <f>L20*D20</f>
        <v>0</v>
      </c>
      <c r="N20" s="13">
        <f>L20</f>
        <v>0</v>
      </c>
      <c r="O20" s="57">
        <f>K20+M20</f>
        <v>0</v>
      </c>
      <c r="P20" s="136"/>
      <c r="Q20" s="137"/>
      <c r="R20" s="137"/>
    </row>
    <row r="21" spans="1:16" s="1" customFormat="1" ht="15.75" customHeight="1">
      <c r="A21" s="10">
        <v>16</v>
      </c>
      <c r="B21" s="16" t="s">
        <v>54</v>
      </c>
      <c r="C21" s="19"/>
      <c r="D21" s="19">
        <v>405</v>
      </c>
      <c r="E21" s="57">
        <f t="shared" si="1"/>
        <v>0</v>
      </c>
      <c r="F21" s="57"/>
      <c r="G21" s="57">
        <f t="shared" si="3"/>
        <v>0</v>
      </c>
      <c r="H21" s="57"/>
      <c r="I21" s="57">
        <f t="shared" si="7"/>
        <v>0</v>
      </c>
      <c r="J21" s="57"/>
      <c r="K21" s="57"/>
      <c r="L21" s="15">
        <f t="shared" si="2"/>
        <v>0</v>
      </c>
      <c r="M21" s="59">
        <f t="shared" si="4"/>
        <v>0</v>
      </c>
      <c r="N21" s="13">
        <f t="shared" si="5"/>
        <v>0</v>
      </c>
      <c r="O21" s="57">
        <f t="shared" si="6"/>
        <v>0</v>
      </c>
      <c r="P21" s="14"/>
    </row>
    <row r="22" spans="1:16" s="1" customFormat="1" ht="15.75" customHeight="1">
      <c r="A22" s="10">
        <v>17</v>
      </c>
      <c r="B22" s="11" t="s">
        <v>16</v>
      </c>
      <c r="C22" s="19">
        <v>44</v>
      </c>
      <c r="D22" s="19">
        <v>270</v>
      </c>
      <c r="E22" s="57">
        <f t="shared" si="1"/>
        <v>11880</v>
      </c>
      <c r="F22" s="57"/>
      <c r="G22" s="57">
        <f t="shared" si="3"/>
        <v>0</v>
      </c>
      <c r="H22" s="57">
        <v>1</v>
      </c>
      <c r="I22" s="57">
        <f t="shared" si="7"/>
        <v>270</v>
      </c>
      <c r="J22" s="57"/>
      <c r="K22" s="57"/>
      <c r="L22" s="15">
        <f t="shared" si="2"/>
        <v>43</v>
      </c>
      <c r="M22" s="59">
        <f t="shared" si="4"/>
        <v>11610</v>
      </c>
      <c r="N22" s="13">
        <f t="shared" si="5"/>
        <v>43</v>
      </c>
      <c r="O22" s="57">
        <f t="shared" si="6"/>
        <v>11610</v>
      </c>
      <c r="P22" s="14"/>
    </row>
    <row r="23" spans="1:16" s="1" customFormat="1" ht="15.75" customHeight="1">
      <c r="A23" s="10">
        <v>18</v>
      </c>
      <c r="B23" s="17" t="s">
        <v>17</v>
      </c>
      <c r="C23" s="18">
        <f>SUM(C7:C22)</f>
        <v>310</v>
      </c>
      <c r="D23" s="19"/>
      <c r="E23" s="64">
        <f aca="true" t="shared" si="8" ref="E23:O23">SUM(E7:E22)</f>
        <v>117315</v>
      </c>
      <c r="F23" s="58">
        <f t="shared" si="8"/>
        <v>0</v>
      </c>
      <c r="G23" s="58">
        <f t="shared" si="8"/>
        <v>0</v>
      </c>
      <c r="H23" s="58">
        <f t="shared" si="8"/>
        <v>3</v>
      </c>
      <c r="I23" s="58">
        <f t="shared" si="8"/>
        <v>1215</v>
      </c>
      <c r="J23" s="58">
        <f t="shared" si="8"/>
        <v>0</v>
      </c>
      <c r="K23" s="58">
        <f t="shared" si="8"/>
        <v>0</v>
      </c>
      <c r="L23" s="15">
        <f t="shared" si="2"/>
        <v>307</v>
      </c>
      <c r="M23" s="64">
        <f t="shared" si="8"/>
        <v>116100</v>
      </c>
      <c r="N23" s="19">
        <f t="shared" si="8"/>
        <v>307</v>
      </c>
      <c r="O23" s="64">
        <f t="shared" si="8"/>
        <v>116100</v>
      </c>
      <c r="P23" s="14"/>
    </row>
    <row r="24" spans="1:18" s="1" customFormat="1" ht="15.75" customHeight="1">
      <c r="A24" s="10">
        <v>19</v>
      </c>
      <c r="B24" s="22" t="s">
        <v>19</v>
      </c>
      <c r="C24" s="14"/>
      <c r="D24" s="109">
        <v>5400</v>
      </c>
      <c r="E24" s="57"/>
      <c r="F24" s="58"/>
      <c r="G24" s="58">
        <f>F24*D24</f>
        <v>0</v>
      </c>
      <c r="H24" s="58">
        <v>0</v>
      </c>
      <c r="I24" s="58">
        <v>0</v>
      </c>
      <c r="J24" s="58">
        <v>0</v>
      </c>
      <c r="K24" s="58">
        <v>0</v>
      </c>
      <c r="L24" s="15">
        <f t="shared" si="2"/>
        <v>0</v>
      </c>
      <c r="M24" s="64">
        <f>G24</f>
        <v>0</v>
      </c>
      <c r="N24" s="18">
        <f>L24</f>
        <v>0</v>
      </c>
      <c r="O24" s="64">
        <f>M24</f>
        <v>0</v>
      </c>
      <c r="P24" s="20"/>
      <c r="Q24" s="111"/>
      <c r="R24" s="112"/>
    </row>
    <row r="25" spans="1:16" s="1" customFormat="1" ht="15.75" customHeight="1">
      <c r="A25" s="23"/>
      <c r="B25" s="24" t="s">
        <v>20</v>
      </c>
      <c r="C25" s="18"/>
      <c r="D25" s="18"/>
      <c r="E25" s="58">
        <f aca="true" t="shared" si="9" ref="E25:O25">SUM(E23:E24)</f>
        <v>117315</v>
      </c>
      <c r="F25" s="92">
        <f t="shared" si="9"/>
        <v>0</v>
      </c>
      <c r="G25" s="92">
        <f t="shared" si="9"/>
        <v>0</v>
      </c>
      <c r="H25" s="92">
        <f t="shared" si="9"/>
        <v>3</v>
      </c>
      <c r="I25" s="92">
        <f t="shared" si="9"/>
        <v>1215</v>
      </c>
      <c r="J25" s="92">
        <f t="shared" si="9"/>
        <v>0</v>
      </c>
      <c r="K25" s="92">
        <f t="shared" si="9"/>
        <v>0</v>
      </c>
      <c r="L25" s="19">
        <f t="shared" si="9"/>
        <v>307</v>
      </c>
      <c r="M25" s="58">
        <f t="shared" si="9"/>
        <v>116100</v>
      </c>
      <c r="N25" s="19">
        <f t="shared" si="9"/>
        <v>307</v>
      </c>
      <c r="O25" s="58">
        <f t="shared" si="9"/>
        <v>116100</v>
      </c>
      <c r="P25" s="14"/>
    </row>
    <row r="26" spans="1:17" ht="16.5" customHeight="1">
      <c r="A26" s="30"/>
      <c r="B26" s="185" t="s">
        <v>31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21"/>
      <c r="Q26" s="21"/>
    </row>
    <row r="27" spans="1:16" ht="15.75">
      <c r="A27" s="185"/>
      <c r="B27" s="185"/>
      <c r="C27" s="185"/>
      <c r="D27" s="185"/>
      <c r="E27" s="185"/>
      <c r="F27" s="36"/>
      <c r="G27" s="78"/>
      <c r="H27" s="79"/>
      <c r="I27" s="66"/>
      <c r="J27" s="66"/>
      <c r="K27" s="66"/>
      <c r="L27" s="32"/>
      <c r="M27" s="66"/>
      <c r="N27" s="32"/>
      <c r="O27" s="64">
        <v>1080</v>
      </c>
      <c r="P27" s="32"/>
    </row>
    <row r="28" spans="14:15" ht="15.75">
      <c r="N28" s="29" t="s">
        <v>84</v>
      </c>
      <c r="O28" s="96">
        <f>O27+O25</f>
        <v>117180</v>
      </c>
    </row>
    <row r="31" spans="2:13" ht="15.75">
      <c r="B31" s="138" t="s">
        <v>70</v>
      </c>
      <c r="C31" s="103"/>
      <c r="D31" s="103"/>
      <c r="E31" s="130"/>
      <c r="F31" s="189" t="s">
        <v>71</v>
      </c>
      <c r="G31" s="189"/>
      <c r="H31" s="189"/>
      <c r="I31" s="130"/>
      <c r="J31" s="35"/>
      <c r="K31" s="103"/>
      <c r="L31" s="29"/>
      <c r="M31" s="29"/>
    </row>
    <row r="33" spans="2:6" ht="16.5">
      <c r="B33" s="224" t="s">
        <v>85</v>
      </c>
      <c r="C33" s="225"/>
      <c r="D33" s="225"/>
      <c r="E33" s="226"/>
      <c r="F33" s="11"/>
    </row>
    <row r="35" ht="15">
      <c r="A35">
        <v>1</v>
      </c>
    </row>
  </sheetData>
  <mergeCells count="19">
    <mergeCell ref="F3:J3"/>
    <mergeCell ref="P13:S13"/>
    <mergeCell ref="A2:P2"/>
    <mergeCell ref="A4:A5"/>
    <mergeCell ref="B4:B5"/>
    <mergeCell ref="C4:E4"/>
    <mergeCell ref="O3:P3"/>
    <mergeCell ref="P4:P5"/>
    <mergeCell ref="N4:O4"/>
    <mergeCell ref="Q10:R10"/>
    <mergeCell ref="F4:G4"/>
    <mergeCell ref="H4:I4"/>
    <mergeCell ref="J4:K4"/>
    <mergeCell ref="L4:M4"/>
    <mergeCell ref="B33:E33"/>
    <mergeCell ref="F31:H31"/>
    <mergeCell ref="P19:R19"/>
    <mergeCell ref="A27:E27"/>
    <mergeCell ref="B26:O26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7">
      <pane xSplit="2" topLeftCell="C1" activePane="topRight" state="frozen"/>
      <selection pane="topLeft" activeCell="A4" sqref="A4"/>
      <selection pane="topRight" activeCell="E27" sqref="E27:K27"/>
    </sheetView>
  </sheetViews>
  <sheetFormatPr defaultColWidth="8.796875" defaultRowHeight="15"/>
  <cols>
    <col min="1" max="1" width="5" style="0" customWidth="1"/>
    <col min="2" max="2" width="32.3984375" style="164" customWidth="1"/>
    <col min="3" max="3" width="10" style="164" customWidth="1"/>
    <col min="4" max="4" width="9.296875" style="0" customWidth="1"/>
    <col min="5" max="5" width="8.59765625" style="0" customWidth="1"/>
    <col min="6" max="6" width="8.296875" style="0" customWidth="1"/>
    <col min="7" max="7" width="8.8984375" style="0" customWidth="1"/>
    <col min="8" max="8" width="9" style="0" customWidth="1"/>
    <col min="9" max="9" width="7.09765625" style="4" customWidth="1"/>
    <col min="10" max="10" width="8.09765625" style="4" customWidth="1"/>
    <col min="11" max="11" width="7.3984375" style="4" customWidth="1"/>
    <col min="12" max="12" width="8" style="29" customWidth="1"/>
    <col min="13" max="13" width="13" style="0" customWidth="1"/>
    <col min="14" max="14" width="8.09765625" style="0" customWidth="1"/>
    <col min="15" max="15" width="9.296875" style="0" bestFit="1" customWidth="1"/>
  </cols>
  <sheetData>
    <row r="1" spans="1:13" ht="15.75">
      <c r="A1" s="184" t="s">
        <v>29</v>
      </c>
      <c r="B1" s="184"/>
      <c r="C1" s="184"/>
      <c r="D1" s="184"/>
      <c r="E1" s="184"/>
      <c r="F1" s="184"/>
      <c r="G1" s="184"/>
      <c r="H1" s="184"/>
      <c r="I1" s="184"/>
      <c r="L1" s="26"/>
      <c r="M1" s="30" t="s">
        <v>18</v>
      </c>
    </row>
    <row r="2" spans="1:13" ht="11.25" customHeight="1">
      <c r="A2" s="42"/>
      <c r="B2" s="159"/>
      <c r="C2" s="159"/>
      <c r="D2" s="42"/>
      <c r="E2" s="42"/>
      <c r="F2" s="42"/>
      <c r="G2" s="42"/>
      <c r="H2" s="42"/>
      <c r="I2" s="42"/>
      <c r="L2" s="26"/>
      <c r="M2" s="30"/>
    </row>
    <row r="3" spans="1:14" ht="15.75">
      <c r="A3" s="185" t="s">
        <v>66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</row>
    <row r="4" spans="1:14" ht="15.75">
      <c r="A4" s="2"/>
      <c r="B4" s="2"/>
      <c r="C4" s="2"/>
      <c r="D4" s="2"/>
      <c r="E4" s="186" t="s">
        <v>74</v>
      </c>
      <c r="F4" s="186"/>
      <c r="G4" s="186"/>
      <c r="H4" s="2"/>
      <c r="I4" s="5"/>
      <c r="J4" s="5"/>
      <c r="K4" s="5"/>
      <c r="L4" s="186" t="s">
        <v>73</v>
      </c>
      <c r="M4" s="186"/>
      <c r="N4" s="186"/>
    </row>
    <row r="5" spans="1:14" ht="28.5" customHeight="1">
      <c r="A5" s="6" t="s">
        <v>2</v>
      </c>
      <c r="B5" s="153" t="s">
        <v>23</v>
      </c>
      <c r="C5" s="160" t="s">
        <v>33</v>
      </c>
      <c r="D5" s="7" t="s">
        <v>44</v>
      </c>
      <c r="E5" s="7" t="s">
        <v>35</v>
      </c>
      <c r="F5" s="7" t="s">
        <v>36</v>
      </c>
      <c r="G5" s="7" t="s">
        <v>37</v>
      </c>
      <c r="H5" s="7" t="s">
        <v>39</v>
      </c>
      <c r="I5" s="7" t="s">
        <v>41</v>
      </c>
      <c r="J5" s="7" t="s">
        <v>40</v>
      </c>
      <c r="K5" s="7" t="s">
        <v>38</v>
      </c>
      <c r="L5" s="121" t="s">
        <v>42</v>
      </c>
      <c r="M5" s="101" t="s">
        <v>43</v>
      </c>
      <c r="N5" s="43" t="s">
        <v>3</v>
      </c>
    </row>
    <row r="6" spans="1:14" ht="15.75" customHeight="1">
      <c r="A6" s="10">
        <v>1</v>
      </c>
      <c r="B6" s="154" t="s">
        <v>55</v>
      </c>
      <c r="C6" s="161">
        <f>chinh!L6</f>
        <v>0</v>
      </c>
      <c r="D6" s="108">
        <f>nghia!L6</f>
        <v>0</v>
      </c>
      <c r="E6" s="108">
        <f>thanh!L6</f>
        <v>0</v>
      </c>
      <c r="F6" s="108">
        <f>than!L6</f>
        <v>0</v>
      </c>
      <c r="G6" s="108">
        <f>TTr!L6</f>
        <v>0</v>
      </c>
      <c r="H6" s="108">
        <f>thuy!L6</f>
        <v>0</v>
      </c>
      <c r="I6" s="108">
        <f>'An'!L6</f>
        <v>0</v>
      </c>
      <c r="J6" s="13">
        <f>hieu!L6</f>
        <v>0</v>
      </c>
      <c r="K6" s="108">
        <f>tuyen!L6</f>
        <v>0</v>
      </c>
      <c r="L6" s="108">
        <f>C6+D6+E6+F6+G6+H6+I6+J6+K6</f>
        <v>0</v>
      </c>
      <c r="M6" s="108">
        <f>L6*675</f>
        <v>0</v>
      </c>
      <c r="N6" s="43"/>
    </row>
    <row r="7" spans="1:14" s="1" customFormat="1" ht="15.75" customHeight="1">
      <c r="A7" s="10">
        <v>2</v>
      </c>
      <c r="B7" s="154" t="s">
        <v>6</v>
      </c>
      <c r="C7" s="161">
        <f>chinh!L7</f>
        <v>0</v>
      </c>
      <c r="D7" s="108">
        <f>nghia!L7</f>
        <v>2</v>
      </c>
      <c r="E7" s="48">
        <f>thanh!L7</f>
        <v>0</v>
      </c>
      <c r="F7" s="108">
        <f>than!L7</f>
        <v>0</v>
      </c>
      <c r="G7" s="108">
        <f>TTr!L7</f>
        <v>3</v>
      </c>
      <c r="H7" s="108">
        <f>thuy!L7</f>
        <v>2</v>
      </c>
      <c r="I7" s="82">
        <f>'An'!L7</f>
        <v>3</v>
      </c>
      <c r="J7" s="13">
        <f>hieu!L7</f>
        <v>2</v>
      </c>
      <c r="K7" s="108">
        <f>tuyen!L7</f>
        <v>0</v>
      </c>
      <c r="L7" s="122">
        <f aca="true" t="shared" si="0" ref="L7:L21">C7+D7+E7+F7+G7+H7+I7+J7+K7</f>
        <v>12</v>
      </c>
      <c r="M7" s="52">
        <f>L7*chinh!D7</f>
        <v>4860</v>
      </c>
      <c r="N7" s="49"/>
    </row>
    <row r="8" spans="1:14" s="1" customFormat="1" ht="15.75" customHeight="1">
      <c r="A8" s="10">
        <v>3</v>
      </c>
      <c r="B8" s="154" t="s">
        <v>7</v>
      </c>
      <c r="C8" s="161">
        <f>chinh!L8</f>
        <v>0</v>
      </c>
      <c r="D8" s="108">
        <f>nghia!L8</f>
        <v>1</v>
      </c>
      <c r="E8" s="48">
        <f>thanh!L8</f>
        <v>0</v>
      </c>
      <c r="F8" s="108">
        <f>than!L8</f>
        <v>1</v>
      </c>
      <c r="G8" s="108">
        <f>TTr!L8</f>
        <v>3</v>
      </c>
      <c r="H8" s="108">
        <f>thuy!L8</f>
        <v>1</v>
      </c>
      <c r="I8" s="82">
        <f>'An'!L8</f>
        <v>0</v>
      </c>
      <c r="J8" s="13">
        <f>hieu!L8</f>
        <v>0</v>
      </c>
      <c r="K8" s="108">
        <f>tuyen!L8</f>
        <v>0</v>
      </c>
      <c r="L8" s="122">
        <f t="shared" si="0"/>
        <v>6</v>
      </c>
      <c r="M8" s="52">
        <f>L8*chinh!D8</f>
        <v>2430</v>
      </c>
      <c r="N8" s="49"/>
    </row>
    <row r="9" spans="1:14" s="1" customFormat="1" ht="15.75" customHeight="1">
      <c r="A9" s="10">
        <v>4</v>
      </c>
      <c r="B9" s="154" t="s">
        <v>8</v>
      </c>
      <c r="C9" s="161">
        <f>chinh!L9</f>
        <v>3</v>
      </c>
      <c r="D9" s="108">
        <f>nghia!L9</f>
        <v>2</v>
      </c>
      <c r="E9" s="48">
        <f>thanh!L9</f>
        <v>2</v>
      </c>
      <c r="F9" s="108">
        <f>than!L9</f>
        <v>2</v>
      </c>
      <c r="G9" s="108">
        <f>TTr!L9</f>
        <v>4</v>
      </c>
      <c r="H9" s="108">
        <f>thuy!L9</f>
        <v>1</v>
      </c>
      <c r="I9" s="82">
        <f>'An'!L9</f>
        <v>6</v>
      </c>
      <c r="J9" s="13">
        <f>hieu!L9</f>
        <v>2</v>
      </c>
      <c r="K9" s="108">
        <f>tuyen!L9</f>
        <v>8</v>
      </c>
      <c r="L9" s="122">
        <f t="shared" si="0"/>
        <v>30</v>
      </c>
      <c r="M9" s="52">
        <f>L9*chinh!D9</f>
        <v>8100</v>
      </c>
      <c r="N9" s="49"/>
    </row>
    <row r="10" spans="1:14" s="1" customFormat="1" ht="15.75" customHeight="1">
      <c r="A10" s="10">
        <v>5</v>
      </c>
      <c r="B10" s="154" t="s">
        <v>51</v>
      </c>
      <c r="C10" s="161">
        <f>chinh!L10</f>
        <v>1</v>
      </c>
      <c r="D10" s="108">
        <f>nghia!L10</f>
        <v>0</v>
      </c>
      <c r="E10" s="48">
        <f>thanh!L10</f>
        <v>1</v>
      </c>
      <c r="F10" s="108">
        <f>than!L10</f>
        <v>7</v>
      </c>
      <c r="G10" s="108">
        <f>TTr!L10</f>
        <v>12</v>
      </c>
      <c r="H10" s="108">
        <f>thuy!L10</f>
        <v>4</v>
      </c>
      <c r="I10" s="82">
        <f>'An'!L10</f>
        <v>1</v>
      </c>
      <c r="J10" s="13">
        <f>hieu!L10</f>
        <v>8</v>
      </c>
      <c r="K10" s="108">
        <f>tuyen!L10</f>
        <v>1</v>
      </c>
      <c r="L10" s="122">
        <f t="shared" si="0"/>
        <v>35</v>
      </c>
      <c r="M10" s="52">
        <f>L10*chinh!D10</f>
        <v>18900</v>
      </c>
      <c r="N10" s="49"/>
    </row>
    <row r="11" spans="1:14" s="1" customFormat="1" ht="15.75" customHeight="1">
      <c r="A11" s="10">
        <v>6</v>
      </c>
      <c r="B11" s="154" t="s">
        <v>9</v>
      </c>
      <c r="C11" s="161">
        <f>chinh!L11</f>
        <v>4</v>
      </c>
      <c r="D11" s="108">
        <f>nghia!L11</f>
        <v>1</v>
      </c>
      <c r="E11" s="48">
        <f>thanh!L11</f>
        <v>4</v>
      </c>
      <c r="F11" s="108">
        <f>than!L11</f>
        <v>3</v>
      </c>
      <c r="G11" s="108">
        <f>TTr!L11</f>
        <v>7</v>
      </c>
      <c r="H11" s="108">
        <f>thuy!L11</f>
        <v>14</v>
      </c>
      <c r="I11" s="82">
        <f>'An'!L11</f>
        <v>9</v>
      </c>
      <c r="J11" s="13">
        <f>hieu!L11</f>
        <v>5</v>
      </c>
      <c r="K11" s="108">
        <f>tuyen!L11</f>
        <v>7</v>
      </c>
      <c r="L11" s="122">
        <f t="shared" si="0"/>
        <v>54</v>
      </c>
      <c r="M11" s="52">
        <f>L11*chinh!D11</f>
        <v>21870</v>
      </c>
      <c r="N11" s="49"/>
    </row>
    <row r="12" spans="1:14" s="1" customFormat="1" ht="15.75" customHeight="1">
      <c r="A12" s="10">
        <v>7</v>
      </c>
      <c r="B12" s="154" t="s">
        <v>60</v>
      </c>
      <c r="C12" s="161">
        <f>chinh!L12</f>
        <v>0</v>
      </c>
      <c r="D12" s="108">
        <f>nghia!L12</f>
        <v>1</v>
      </c>
      <c r="E12" s="48">
        <f>thanh!L12</f>
        <v>4</v>
      </c>
      <c r="F12" s="108">
        <f>than!L12</f>
        <v>3</v>
      </c>
      <c r="G12" s="108">
        <f>TTr!L12</f>
        <v>2</v>
      </c>
      <c r="H12" s="108">
        <f>thuy!L12</f>
        <v>1</v>
      </c>
      <c r="I12" s="82">
        <f>'An'!L12</f>
        <v>4</v>
      </c>
      <c r="J12" s="13">
        <f>hieu!L12</f>
        <v>5</v>
      </c>
      <c r="K12" s="108">
        <f>tuyen!L12</f>
        <v>4</v>
      </c>
      <c r="L12" s="122">
        <f t="shared" si="0"/>
        <v>24</v>
      </c>
      <c r="M12" s="52">
        <f>L12*chinh!D12</f>
        <v>12960</v>
      </c>
      <c r="N12" s="49"/>
    </row>
    <row r="13" spans="1:14" s="1" customFormat="1" ht="15.75" customHeight="1">
      <c r="A13" s="10">
        <v>8</v>
      </c>
      <c r="B13" s="154" t="s">
        <v>46</v>
      </c>
      <c r="C13" s="161">
        <f>chinh!L13</f>
        <v>70</v>
      </c>
      <c r="D13" s="108">
        <f>nghia!L13</f>
        <v>139</v>
      </c>
      <c r="E13" s="48">
        <f>thanh!L13</f>
        <v>53</v>
      </c>
      <c r="F13" s="108">
        <f>than!L13</f>
        <v>113</v>
      </c>
      <c r="G13" s="108">
        <f>TTr!L13</f>
        <v>109</v>
      </c>
      <c r="H13" s="108">
        <f>thuy!L13</f>
        <v>107</v>
      </c>
      <c r="I13" s="82">
        <f>'An'!L13</f>
        <v>122</v>
      </c>
      <c r="J13" s="13">
        <f>hieu!L13</f>
        <v>108</v>
      </c>
      <c r="K13" s="108">
        <f>tuyen!L13</f>
        <v>117</v>
      </c>
      <c r="L13" s="122">
        <f t="shared" si="0"/>
        <v>938</v>
      </c>
      <c r="M13" s="52">
        <f>L13*chinh!D13</f>
        <v>253260</v>
      </c>
      <c r="N13" s="49"/>
    </row>
    <row r="14" spans="1:14" s="1" customFormat="1" ht="15.75" customHeight="1">
      <c r="A14" s="10">
        <v>9</v>
      </c>
      <c r="B14" s="154" t="s">
        <v>10</v>
      </c>
      <c r="C14" s="161">
        <f>chinh!L14</f>
        <v>52</v>
      </c>
      <c r="D14" s="108">
        <f>nghia!L14</f>
        <v>76</v>
      </c>
      <c r="E14" s="48">
        <f>thanh!L14</f>
        <v>16</v>
      </c>
      <c r="F14" s="108">
        <f>than!L14</f>
        <v>64</v>
      </c>
      <c r="G14" s="108">
        <f>TTr!L14</f>
        <v>16</v>
      </c>
      <c r="H14" s="108">
        <f>thuy!L14</f>
        <v>56</v>
      </c>
      <c r="I14" s="82">
        <f>'An'!L14</f>
        <v>53</v>
      </c>
      <c r="J14" s="13">
        <f>hieu!L14</f>
        <v>47</v>
      </c>
      <c r="K14" s="108">
        <f>tuyen!L14</f>
        <v>45</v>
      </c>
      <c r="L14" s="122">
        <f t="shared" si="0"/>
        <v>425</v>
      </c>
      <c r="M14" s="52">
        <f>L14*chinh!D14</f>
        <v>172125</v>
      </c>
      <c r="N14" s="49"/>
    </row>
    <row r="15" spans="1:14" s="1" customFormat="1" ht="15.75" customHeight="1">
      <c r="A15" s="10">
        <v>10</v>
      </c>
      <c r="B15" s="154" t="s">
        <v>11</v>
      </c>
      <c r="C15" s="161">
        <f>chinh!L15</f>
        <v>11</v>
      </c>
      <c r="D15" s="108">
        <f>nghia!L15</f>
        <v>15</v>
      </c>
      <c r="E15" s="48">
        <f>thanh!L15</f>
        <v>3</v>
      </c>
      <c r="F15" s="108">
        <f>than!L15</f>
        <v>14</v>
      </c>
      <c r="G15" s="108">
        <f>TTr!L15</f>
        <v>3</v>
      </c>
      <c r="H15" s="108">
        <f>thuy!L15</f>
        <v>10</v>
      </c>
      <c r="I15" s="82">
        <f>'An'!L15</f>
        <v>7</v>
      </c>
      <c r="J15" s="13">
        <f>hieu!L15</f>
        <v>10</v>
      </c>
      <c r="K15" s="108">
        <f>tuyen!L15</f>
        <v>12</v>
      </c>
      <c r="L15" s="122">
        <f t="shared" si="0"/>
        <v>85</v>
      </c>
      <c r="M15" s="52">
        <f>L15*chinh!D15</f>
        <v>45900</v>
      </c>
      <c r="N15" s="49"/>
    </row>
    <row r="16" spans="1:14" s="1" customFormat="1" ht="15.75" customHeight="1">
      <c r="A16" s="10">
        <v>11</v>
      </c>
      <c r="B16" s="154" t="s">
        <v>12</v>
      </c>
      <c r="C16" s="161">
        <f>chinh!L16</f>
        <v>11</v>
      </c>
      <c r="D16" s="108">
        <f>nghia!L16</f>
        <v>30</v>
      </c>
      <c r="E16" s="48">
        <f>thanh!L16</f>
        <v>13</v>
      </c>
      <c r="F16" s="108">
        <f>than!L16</f>
        <v>19</v>
      </c>
      <c r="G16" s="108">
        <f>TTr!L16</f>
        <v>3</v>
      </c>
      <c r="H16" s="108">
        <f>thuy!L16</f>
        <v>58</v>
      </c>
      <c r="I16" s="82">
        <f>'An'!L16</f>
        <v>32</v>
      </c>
      <c r="J16" s="13">
        <f>hieu!L16</f>
        <v>36</v>
      </c>
      <c r="K16" s="108">
        <f>tuyen!L16</f>
        <v>28</v>
      </c>
      <c r="L16" s="122">
        <f t="shared" si="0"/>
        <v>230</v>
      </c>
      <c r="M16" s="52">
        <f>L16*chinh!D16</f>
        <v>124200</v>
      </c>
      <c r="N16" s="49"/>
    </row>
    <row r="17" spans="1:14" s="1" customFormat="1" ht="15.75" customHeight="1">
      <c r="A17" s="10">
        <v>12</v>
      </c>
      <c r="B17" s="154" t="s">
        <v>13</v>
      </c>
      <c r="C17" s="161">
        <f>chinh!L17</f>
        <v>20</v>
      </c>
      <c r="D17" s="108">
        <f>nghia!L17</f>
        <v>24</v>
      </c>
      <c r="E17" s="48">
        <f>thanh!L17</f>
        <v>9</v>
      </c>
      <c r="F17" s="108">
        <f>than!L17</f>
        <v>44</v>
      </c>
      <c r="G17" s="108">
        <f>TTr!L17</f>
        <v>30</v>
      </c>
      <c r="H17" s="108">
        <f>thuy!L17</f>
        <v>40</v>
      </c>
      <c r="I17" s="82">
        <f>'An'!L17</f>
        <v>14</v>
      </c>
      <c r="J17" s="13">
        <f>hieu!L17</f>
        <v>21</v>
      </c>
      <c r="K17" s="108">
        <f>tuyen!L17</f>
        <v>22</v>
      </c>
      <c r="L17" s="122">
        <f t="shared" si="0"/>
        <v>224</v>
      </c>
      <c r="M17" s="52">
        <f>L17*chinh!D17</f>
        <v>120960</v>
      </c>
      <c r="N17" s="49"/>
    </row>
    <row r="18" spans="1:14" s="1" customFormat="1" ht="15.75" customHeight="1">
      <c r="A18" s="10">
        <v>13</v>
      </c>
      <c r="B18" s="154" t="s">
        <v>14</v>
      </c>
      <c r="C18" s="161">
        <f>chinh!L18</f>
        <v>5</v>
      </c>
      <c r="D18" s="108">
        <f>nghia!L18</f>
        <v>6</v>
      </c>
      <c r="E18" s="48">
        <f>thanh!L18</f>
        <v>3</v>
      </c>
      <c r="F18" s="108">
        <f>than!L18</f>
        <v>5</v>
      </c>
      <c r="G18" s="108">
        <f>TTr!L18</f>
        <v>11</v>
      </c>
      <c r="H18" s="108">
        <f>thuy!L18</f>
        <v>8</v>
      </c>
      <c r="I18" s="82">
        <f>'An'!L18</f>
        <v>5</v>
      </c>
      <c r="J18" s="13">
        <f>hieu!L18</f>
        <v>10</v>
      </c>
      <c r="K18" s="108">
        <f>tuyen!L18</f>
        <v>12</v>
      </c>
      <c r="L18" s="122">
        <f t="shared" si="0"/>
        <v>65</v>
      </c>
      <c r="M18" s="52">
        <f>L18*chinh!D18</f>
        <v>43875</v>
      </c>
      <c r="N18" s="49"/>
    </row>
    <row r="19" spans="1:14" s="1" customFormat="1" ht="15.75" customHeight="1">
      <c r="A19" s="10">
        <v>14</v>
      </c>
      <c r="B19" s="154" t="s">
        <v>15</v>
      </c>
      <c r="C19" s="161">
        <f>chinh!L19</f>
        <v>10</v>
      </c>
      <c r="D19" s="108">
        <f>nghia!L19</f>
        <v>31</v>
      </c>
      <c r="E19" s="48">
        <f>thanh!L19</f>
        <v>11</v>
      </c>
      <c r="F19" s="108">
        <f>than!L19</f>
        <v>19</v>
      </c>
      <c r="G19" s="108">
        <f>TTr!L19</f>
        <v>19</v>
      </c>
      <c r="H19" s="108">
        <f>thuy!L19</f>
        <v>6</v>
      </c>
      <c r="I19" s="82">
        <f>'An'!L19</f>
        <v>9</v>
      </c>
      <c r="J19" s="13">
        <f>hieu!L19</f>
        <v>14</v>
      </c>
      <c r="K19" s="108">
        <f>tuyen!L19</f>
        <v>8</v>
      </c>
      <c r="L19" s="122">
        <f t="shared" si="0"/>
        <v>127</v>
      </c>
      <c r="M19" s="52">
        <f>L19*chinh!D19</f>
        <v>85725</v>
      </c>
      <c r="N19" s="49"/>
    </row>
    <row r="20" spans="1:14" s="1" customFormat="1" ht="15.75" customHeight="1">
      <c r="A20" s="10">
        <v>15</v>
      </c>
      <c r="B20" s="155" t="s">
        <v>52</v>
      </c>
      <c r="C20" s="161">
        <f>chinh!L20</f>
        <v>0</v>
      </c>
      <c r="D20" s="108">
        <f>nghia!L20</f>
        <v>0</v>
      </c>
      <c r="E20" s="48">
        <f>thanh!L20</f>
        <v>0</v>
      </c>
      <c r="F20" s="108">
        <f>than!L20</f>
        <v>0</v>
      </c>
      <c r="G20" s="108">
        <f>TTr!L20</f>
        <v>0</v>
      </c>
      <c r="H20" s="108">
        <f>thuy!L20</f>
        <v>0</v>
      </c>
      <c r="I20" s="82">
        <f>'An'!L20</f>
        <v>0</v>
      </c>
      <c r="J20" s="13">
        <f>hieu!L20</f>
        <v>0</v>
      </c>
      <c r="K20" s="108">
        <f>tuyen!L20</f>
        <v>0</v>
      </c>
      <c r="L20" s="122">
        <f t="shared" si="0"/>
        <v>0</v>
      </c>
      <c r="M20" s="52">
        <f>L20*chinh!D20</f>
        <v>0</v>
      </c>
      <c r="N20" s="49"/>
    </row>
    <row r="21" spans="1:15" s="1" customFormat="1" ht="15.75" customHeight="1">
      <c r="A21" s="10">
        <v>16</v>
      </c>
      <c r="B21" s="155" t="s">
        <v>68</v>
      </c>
      <c r="C21" s="161">
        <f>chinh!L21</f>
        <v>0</v>
      </c>
      <c r="D21" s="108">
        <f>nghia!L21</f>
        <v>4</v>
      </c>
      <c r="E21" s="48">
        <f>thanh!L21</f>
        <v>0</v>
      </c>
      <c r="F21" s="108">
        <f>than!L21</f>
        <v>1</v>
      </c>
      <c r="G21" s="108">
        <f>TTr!L21</f>
        <v>0</v>
      </c>
      <c r="H21" s="108">
        <f>thuy!L21</f>
        <v>4</v>
      </c>
      <c r="I21" s="82">
        <f>'An'!L21</f>
        <v>1</v>
      </c>
      <c r="J21" s="13">
        <f>hieu!L21</f>
        <v>2</v>
      </c>
      <c r="K21" s="108">
        <f>tuyen!L21</f>
        <v>0</v>
      </c>
      <c r="L21" s="122">
        <f t="shared" si="0"/>
        <v>12</v>
      </c>
      <c r="M21" s="52">
        <f>L21*chinh!D21</f>
        <v>4860</v>
      </c>
      <c r="N21" s="49"/>
      <c r="O21" s="1" t="s">
        <v>18</v>
      </c>
    </row>
    <row r="22" spans="1:14" s="1" customFormat="1" ht="15.75" customHeight="1">
      <c r="A22" s="10">
        <v>17</v>
      </c>
      <c r="B22" s="154" t="s">
        <v>16</v>
      </c>
      <c r="C22" s="161">
        <f>chinh!L22</f>
        <v>33</v>
      </c>
      <c r="D22" s="108">
        <f>nghia!L22</f>
        <v>63</v>
      </c>
      <c r="E22" s="48">
        <f>thanh!L22</f>
        <v>24</v>
      </c>
      <c r="F22" s="108">
        <f>than!L22</f>
        <v>64</v>
      </c>
      <c r="G22" s="108">
        <f>TTr!L22</f>
        <v>61</v>
      </c>
      <c r="H22" s="108">
        <f>thuy!L22</f>
        <v>53</v>
      </c>
      <c r="I22" s="82">
        <f>'An'!L22</f>
        <v>28</v>
      </c>
      <c r="J22" s="13">
        <f>hieu!L22</f>
        <v>43</v>
      </c>
      <c r="K22" s="108">
        <f>tuyen!L22</f>
        <v>43</v>
      </c>
      <c r="L22" s="127">
        <f>SUM(C22:K22)</f>
        <v>412</v>
      </c>
      <c r="M22" s="52">
        <f>L22*chinh!D22</f>
        <v>111240</v>
      </c>
      <c r="N22" s="49"/>
    </row>
    <row r="23" spans="1:15" s="51" customFormat="1" ht="15.75" customHeight="1">
      <c r="A23" s="10">
        <v>18</v>
      </c>
      <c r="B23" s="156" t="s">
        <v>17</v>
      </c>
      <c r="C23" s="166">
        <f>chinh!L23</f>
        <v>220</v>
      </c>
      <c r="D23" s="167">
        <f>nghia!L23</f>
        <v>392</v>
      </c>
      <c r="E23" s="168">
        <f>thanh!L23</f>
        <v>143</v>
      </c>
      <c r="F23" s="167">
        <f>than!L23</f>
        <v>359</v>
      </c>
      <c r="G23" s="167">
        <f>TTr!L23</f>
        <v>283</v>
      </c>
      <c r="H23" s="167">
        <f>thuy!L23</f>
        <v>365</v>
      </c>
      <c r="I23" s="64">
        <f>'An'!L23</f>
        <v>294</v>
      </c>
      <c r="J23" s="18">
        <f>hieu!L23</f>
        <v>313</v>
      </c>
      <c r="K23" s="167">
        <f>tuyen!L23</f>
        <v>307</v>
      </c>
      <c r="L23" s="127">
        <f>SUM(L7:L22)</f>
        <v>2679</v>
      </c>
      <c r="M23" s="127">
        <f>SUM(M6:M22)</f>
        <v>1031265</v>
      </c>
      <c r="N23" s="50"/>
      <c r="O23" s="115"/>
    </row>
    <row r="24" spans="1:14" s="1" customFormat="1" ht="15.75" customHeight="1">
      <c r="A24" s="10">
        <v>19</v>
      </c>
      <c r="B24" s="157" t="s">
        <v>19</v>
      </c>
      <c r="C24" s="162">
        <f>chinh!L24</f>
        <v>0</v>
      </c>
      <c r="D24" s="108">
        <f>nghia!L24</f>
        <v>0</v>
      </c>
      <c r="E24" s="48">
        <f>thanh!L24</f>
        <v>0</v>
      </c>
      <c r="F24" s="108">
        <f>than!L24</f>
        <v>0</v>
      </c>
      <c r="G24" s="108">
        <f>TTr!L24</f>
        <v>3</v>
      </c>
      <c r="H24" s="48">
        <f>thuy!L24</f>
        <v>1</v>
      </c>
      <c r="I24" s="82">
        <f>'An'!L24</f>
        <v>0</v>
      </c>
      <c r="J24" s="12">
        <f>hieu!L24</f>
        <v>1</v>
      </c>
      <c r="K24" s="108">
        <f>tuyen!L24</f>
        <v>0</v>
      </c>
      <c r="L24" s="127">
        <f>SUM(C24:K24)</f>
        <v>5</v>
      </c>
      <c r="M24" s="127">
        <f>L24*chinh!D24</f>
        <v>27000</v>
      </c>
      <c r="N24" s="49"/>
    </row>
    <row r="25" spans="1:15" s="55" customFormat="1" ht="15.75" customHeight="1">
      <c r="A25" s="53"/>
      <c r="B25" s="158" t="s">
        <v>20</v>
      </c>
      <c r="C25" s="163">
        <f>SUM(C23:C24)</f>
        <v>220</v>
      </c>
      <c r="D25" s="152">
        <f>SUM(D6:D22)</f>
        <v>395</v>
      </c>
      <c r="E25" s="151">
        <f>SUM(E6:E22)</f>
        <v>143</v>
      </c>
      <c r="F25" s="152">
        <f>SUM(F23:F24)</f>
        <v>359</v>
      </c>
      <c r="G25" s="152">
        <f>SUM(G23:G24)</f>
        <v>286</v>
      </c>
      <c r="H25" s="151">
        <f>SUM(H6:H22)</f>
        <v>365</v>
      </c>
      <c r="I25" s="152">
        <f>SUM(I23:I24)</f>
        <v>294</v>
      </c>
      <c r="J25" s="151">
        <f>SUM(J23:J24)</f>
        <v>314</v>
      </c>
      <c r="K25" s="151">
        <f>SUM(K23:K24)</f>
        <v>307</v>
      </c>
      <c r="L25" s="150">
        <f>L23+L24</f>
        <v>2684</v>
      </c>
      <c r="M25" s="120">
        <f>M23+M24</f>
        <v>1058265</v>
      </c>
      <c r="N25" s="54"/>
      <c r="O25" s="116"/>
    </row>
    <row r="26" spans="1:13" ht="16.5">
      <c r="A26" s="30"/>
      <c r="B26" s="25"/>
      <c r="C26" s="25"/>
      <c r="D26" s="25"/>
      <c r="E26" s="25"/>
      <c r="F26" s="25"/>
      <c r="G26" s="25"/>
      <c r="H26" s="25"/>
      <c r="I26" s="3"/>
      <c r="J26" s="3"/>
      <c r="K26" s="3"/>
      <c r="L26" s="46"/>
      <c r="M26" s="44"/>
    </row>
    <row r="27" spans="1:13" ht="30" customHeight="1">
      <c r="A27" s="3"/>
      <c r="B27" s="2"/>
      <c r="C27" s="2"/>
      <c r="D27" s="3"/>
      <c r="E27" s="188"/>
      <c r="F27" s="188"/>
      <c r="G27" s="188"/>
      <c r="H27" s="188"/>
      <c r="I27" s="188"/>
      <c r="J27" s="188"/>
      <c r="K27" s="188"/>
      <c r="L27" s="187"/>
      <c r="M27" s="187"/>
    </row>
    <row r="28" ht="15">
      <c r="F28" t="s">
        <v>18</v>
      </c>
    </row>
    <row r="30" ht="15.75" customHeight="1">
      <c r="D30" s="134"/>
    </row>
    <row r="31" ht="15.75">
      <c r="D31" s="134"/>
    </row>
    <row r="32" ht="15">
      <c r="D32" s="135"/>
    </row>
    <row r="33" ht="15.75">
      <c r="D33" s="134"/>
    </row>
    <row r="34" ht="18.75">
      <c r="B34" s="165"/>
    </row>
    <row r="35" spans="11:12" ht="15">
      <c r="K35"/>
      <c r="L35"/>
    </row>
  </sheetData>
  <mergeCells count="6">
    <mergeCell ref="A1:I1"/>
    <mergeCell ref="L27:M27"/>
    <mergeCell ref="E4:G4"/>
    <mergeCell ref="A3:N3"/>
    <mergeCell ref="L4:N4"/>
    <mergeCell ref="E27:K27"/>
  </mergeCells>
  <printOptions/>
  <pageMargins left="0.25" right="0.2" top="0.25" bottom="0.25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31"/>
  <sheetViews>
    <sheetView workbookViewId="0" topLeftCell="A31">
      <selection activeCell="L30" sqref="L30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9" style="0" customWidth="1"/>
    <col min="5" max="5" width="8.296875" style="0" customWidth="1"/>
    <col min="6" max="6" width="7.09765625" style="35" customWidth="1"/>
    <col min="7" max="7" width="8.69921875" style="0" customWidth="1"/>
    <col min="8" max="8" width="6.3984375" style="0" customWidth="1"/>
    <col min="9" max="9" width="7.59765625" style="40" customWidth="1"/>
    <col min="10" max="10" width="6.3984375" style="40" customWidth="1"/>
    <col min="11" max="11" width="6.69921875" style="35" customWidth="1"/>
    <col min="12" max="12" width="6.3984375" style="0" customWidth="1"/>
    <col min="13" max="13" width="7.59765625" style="29" customWidth="1"/>
    <col min="14" max="14" width="5.69921875" style="29" customWidth="1"/>
    <col min="15" max="15" width="8.69921875" style="0" customWidth="1"/>
    <col min="16" max="16" width="8.59765625" style="0" customWidth="1"/>
  </cols>
  <sheetData>
    <row r="1" spans="1:16" ht="15.75">
      <c r="A1" s="21" t="s">
        <v>30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85" t="s">
        <v>72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5.75">
      <c r="A3" s="2"/>
      <c r="B3" s="2"/>
      <c r="C3" s="5"/>
      <c r="D3" s="5"/>
      <c r="E3" s="5"/>
      <c r="F3" s="197" t="s">
        <v>75</v>
      </c>
      <c r="G3" s="197"/>
      <c r="H3" s="197"/>
      <c r="I3" s="197"/>
      <c r="J3" s="197"/>
      <c r="K3" s="33"/>
      <c r="L3" s="5"/>
      <c r="M3" s="27"/>
      <c r="N3" s="27"/>
      <c r="O3" s="205" t="s">
        <v>1</v>
      </c>
      <c r="P3" s="205"/>
    </row>
    <row r="4" spans="1:16" ht="19.5" customHeight="1">
      <c r="A4" s="198" t="s">
        <v>2</v>
      </c>
      <c r="B4" s="200" t="s">
        <v>0</v>
      </c>
      <c r="C4" s="202" t="s">
        <v>24</v>
      </c>
      <c r="D4" s="203"/>
      <c r="E4" s="204"/>
      <c r="F4" s="202" t="s">
        <v>25</v>
      </c>
      <c r="G4" s="208"/>
      <c r="H4" s="202" t="s">
        <v>28</v>
      </c>
      <c r="I4" s="208"/>
      <c r="J4" s="192" t="s">
        <v>22</v>
      </c>
      <c r="K4" s="193"/>
      <c r="L4" s="194" t="s">
        <v>26</v>
      </c>
      <c r="M4" s="195"/>
      <c r="N4" s="206" t="s">
        <v>21</v>
      </c>
      <c r="O4" s="207"/>
      <c r="P4" s="198" t="s">
        <v>3</v>
      </c>
    </row>
    <row r="5" spans="1:16" ht="33" customHeight="1">
      <c r="A5" s="199"/>
      <c r="B5" s="201"/>
      <c r="C5" s="8" t="s">
        <v>4</v>
      </c>
      <c r="D5" s="8" t="s">
        <v>27</v>
      </c>
      <c r="E5" s="9" t="s">
        <v>5</v>
      </c>
      <c r="F5" s="41" t="s">
        <v>4</v>
      </c>
      <c r="G5" s="9" t="s">
        <v>5</v>
      </c>
      <c r="H5" s="41" t="s">
        <v>4</v>
      </c>
      <c r="I5" s="39" t="s">
        <v>5</v>
      </c>
      <c r="J5" s="41" t="s">
        <v>4</v>
      </c>
      <c r="K5" s="8" t="s">
        <v>5</v>
      </c>
      <c r="L5" s="41" t="s">
        <v>4</v>
      </c>
      <c r="M5" s="28" t="s">
        <v>5</v>
      </c>
      <c r="N5" s="41" t="s">
        <v>4</v>
      </c>
      <c r="O5" s="8" t="s">
        <v>5</v>
      </c>
      <c r="P5" s="199"/>
    </row>
    <row r="6" spans="1:16" ht="15.75" customHeight="1">
      <c r="A6" s="10">
        <v>1</v>
      </c>
      <c r="B6" s="11" t="s">
        <v>55</v>
      </c>
      <c r="C6" s="12">
        <v>0</v>
      </c>
      <c r="D6" s="13">
        <v>675</v>
      </c>
      <c r="E6" s="57">
        <f>C6*D6</f>
        <v>0</v>
      </c>
      <c r="F6" s="57"/>
      <c r="G6" s="57">
        <f>D6*F6</f>
        <v>0</v>
      </c>
      <c r="H6" s="57"/>
      <c r="I6" s="57">
        <f aca="true" t="shared" si="0" ref="I6:I22">H6*D6</f>
        <v>0</v>
      </c>
      <c r="J6" s="57"/>
      <c r="K6" s="57"/>
      <c r="L6" s="15">
        <f>C6+F6-H6</f>
        <v>0</v>
      </c>
      <c r="M6" s="59">
        <f>L6*D6</f>
        <v>0</v>
      </c>
      <c r="N6" s="57">
        <f>L6</f>
        <v>0</v>
      </c>
      <c r="O6" s="57">
        <f>K6+M6</f>
        <v>0</v>
      </c>
      <c r="P6" s="132"/>
    </row>
    <row r="7" spans="1:19" s="1" customFormat="1" ht="15.75" customHeight="1">
      <c r="A7" s="10">
        <v>2</v>
      </c>
      <c r="B7" s="11" t="s">
        <v>6</v>
      </c>
      <c r="C7" s="12">
        <v>0</v>
      </c>
      <c r="D7" s="13">
        <v>405</v>
      </c>
      <c r="E7" s="57">
        <f aca="true" t="shared" si="1" ref="E7:E22">C7*D7</f>
        <v>0</v>
      </c>
      <c r="F7" s="57"/>
      <c r="G7" s="57">
        <f aca="true" t="shared" si="2" ref="G7:G22">D7*F7</f>
        <v>0</v>
      </c>
      <c r="H7" s="57"/>
      <c r="I7" s="57">
        <f t="shared" si="0"/>
        <v>0</v>
      </c>
      <c r="J7" s="57"/>
      <c r="K7" s="57"/>
      <c r="L7" s="15">
        <f aca="true" t="shared" si="3" ref="L7:L24">C7+F7-H7</f>
        <v>0</v>
      </c>
      <c r="M7" s="57">
        <f>L7*D7</f>
        <v>0</v>
      </c>
      <c r="N7" s="57">
        <f>L7</f>
        <v>0</v>
      </c>
      <c r="O7" s="57">
        <f>K7+M7</f>
        <v>0</v>
      </c>
      <c r="P7" s="14"/>
      <c r="S7" s="1" t="s">
        <v>18</v>
      </c>
    </row>
    <row r="8" spans="1:16" s="1" customFormat="1" ht="15.75" customHeight="1">
      <c r="A8" s="10">
        <v>3</v>
      </c>
      <c r="B8" s="11" t="s">
        <v>7</v>
      </c>
      <c r="C8" s="12">
        <v>0</v>
      </c>
      <c r="D8" s="13">
        <v>405</v>
      </c>
      <c r="E8" s="57">
        <f t="shared" si="1"/>
        <v>0</v>
      </c>
      <c r="F8" s="57"/>
      <c r="G8" s="57">
        <f t="shared" si="2"/>
        <v>0</v>
      </c>
      <c r="H8" s="57"/>
      <c r="I8" s="57">
        <f t="shared" si="0"/>
        <v>0</v>
      </c>
      <c r="J8" s="57"/>
      <c r="K8" s="57"/>
      <c r="L8" s="15">
        <f t="shared" si="3"/>
        <v>0</v>
      </c>
      <c r="M8" s="57">
        <f aca="true" t="shared" si="4" ref="M8:M21">L8*D8</f>
        <v>0</v>
      </c>
      <c r="N8" s="57">
        <f aca="true" t="shared" si="5" ref="N8:N22">L8</f>
        <v>0</v>
      </c>
      <c r="O8" s="57">
        <f aca="true" t="shared" si="6" ref="O8:O22">K8+M8</f>
        <v>0</v>
      </c>
      <c r="P8" s="14"/>
    </row>
    <row r="9" spans="1:16" s="1" customFormat="1" ht="15.75" customHeight="1">
      <c r="A9" s="10">
        <v>4</v>
      </c>
      <c r="B9" s="11" t="s">
        <v>8</v>
      </c>
      <c r="C9" s="12">
        <v>3</v>
      </c>
      <c r="D9" s="13">
        <v>270</v>
      </c>
      <c r="E9" s="57">
        <f t="shared" si="1"/>
        <v>810</v>
      </c>
      <c r="F9" s="57"/>
      <c r="G9" s="57">
        <f t="shared" si="2"/>
        <v>0</v>
      </c>
      <c r="H9" s="57"/>
      <c r="I9" s="57">
        <f t="shared" si="0"/>
        <v>0</v>
      </c>
      <c r="J9" s="57"/>
      <c r="K9" s="57"/>
      <c r="L9" s="15">
        <f t="shared" si="3"/>
        <v>3</v>
      </c>
      <c r="M9" s="57">
        <f t="shared" si="4"/>
        <v>810</v>
      </c>
      <c r="N9" s="57">
        <f t="shared" si="5"/>
        <v>3</v>
      </c>
      <c r="O9" s="57">
        <f t="shared" si="6"/>
        <v>810</v>
      </c>
      <c r="P9" s="14"/>
    </row>
    <row r="10" spans="1:16" s="1" customFormat="1" ht="15.75" customHeight="1">
      <c r="A10" s="10">
        <v>5</v>
      </c>
      <c r="B10" s="11" t="s">
        <v>58</v>
      </c>
      <c r="C10" s="12">
        <v>1</v>
      </c>
      <c r="D10" s="13">
        <v>540</v>
      </c>
      <c r="E10" s="57">
        <f t="shared" si="1"/>
        <v>540</v>
      </c>
      <c r="F10" s="57"/>
      <c r="G10" s="57">
        <f t="shared" si="2"/>
        <v>0</v>
      </c>
      <c r="H10" s="57"/>
      <c r="I10" s="57">
        <f t="shared" si="0"/>
        <v>0</v>
      </c>
      <c r="J10" s="57"/>
      <c r="K10" s="57"/>
      <c r="L10" s="15">
        <f t="shared" si="3"/>
        <v>1</v>
      </c>
      <c r="M10" s="57">
        <f t="shared" si="4"/>
        <v>540</v>
      </c>
      <c r="N10" s="57">
        <f t="shared" si="5"/>
        <v>1</v>
      </c>
      <c r="O10" s="57">
        <f t="shared" si="6"/>
        <v>540</v>
      </c>
      <c r="P10" s="14"/>
    </row>
    <row r="11" spans="1:16" s="1" customFormat="1" ht="15.75" customHeight="1">
      <c r="A11" s="10">
        <v>6</v>
      </c>
      <c r="B11" s="11" t="s">
        <v>9</v>
      </c>
      <c r="C11" s="18">
        <v>4</v>
      </c>
      <c r="D11" s="19">
        <v>405</v>
      </c>
      <c r="E11" s="57">
        <f t="shared" si="1"/>
        <v>1620</v>
      </c>
      <c r="F11" s="57"/>
      <c r="G11" s="57">
        <f t="shared" si="2"/>
        <v>0</v>
      </c>
      <c r="H11" s="57"/>
      <c r="I11" s="57">
        <f t="shared" si="0"/>
        <v>0</v>
      </c>
      <c r="J11" s="57"/>
      <c r="K11" s="57"/>
      <c r="L11" s="15">
        <f t="shared" si="3"/>
        <v>4</v>
      </c>
      <c r="M11" s="57">
        <f t="shared" si="4"/>
        <v>1620</v>
      </c>
      <c r="N11" s="57">
        <f t="shared" si="5"/>
        <v>4</v>
      </c>
      <c r="O11" s="57">
        <f t="shared" si="6"/>
        <v>1620</v>
      </c>
      <c r="P11" s="14"/>
    </row>
    <row r="12" spans="1:16" s="1" customFormat="1" ht="15.75" customHeight="1">
      <c r="A12" s="10">
        <v>7</v>
      </c>
      <c r="B12" s="149" t="s">
        <v>60</v>
      </c>
      <c r="C12" s="12">
        <v>0</v>
      </c>
      <c r="D12" s="13">
        <v>540</v>
      </c>
      <c r="E12" s="57">
        <f t="shared" si="1"/>
        <v>0</v>
      </c>
      <c r="F12" s="57"/>
      <c r="G12" s="57">
        <f t="shared" si="2"/>
        <v>0</v>
      </c>
      <c r="H12" s="57"/>
      <c r="I12" s="57">
        <f t="shared" si="0"/>
        <v>0</v>
      </c>
      <c r="J12" s="57"/>
      <c r="K12" s="57"/>
      <c r="L12" s="15">
        <f t="shared" si="3"/>
        <v>0</v>
      </c>
      <c r="M12" s="57">
        <f t="shared" si="4"/>
        <v>0</v>
      </c>
      <c r="N12" s="57">
        <f t="shared" si="5"/>
        <v>0</v>
      </c>
      <c r="O12" s="57">
        <f t="shared" si="6"/>
        <v>0</v>
      </c>
      <c r="P12" s="14"/>
    </row>
    <row r="13" spans="1:19" s="1" customFormat="1" ht="15.75" customHeight="1">
      <c r="A13" s="10">
        <v>8</v>
      </c>
      <c r="B13" s="11" t="s">
        <v>46</v>
      </c>
      <c r="C13" s="18">
        <v>69</v>
      </c>
      <c r="D13" s="19">
        <v>270</v>
      </c>
      <c r="E13" s="57">
        <f t="shared" si="1"/>
        <v>18630</v>
      </c>
      <c r="F13" s="57">
        <v>1</v>
      </c>
      <c r="G13" s="57">
        <f t="shared" si="2"/>
        <v>270</v>
      </c>
      <c r="H13" s="57"/>
      <c r="I13" s="57">
        <f t="shared" si="0"/>
        <v>0</v>
      </c>
      <c r="J13" s="57">
        <v>1</v>
      </c>
      <c r="K13" s="57">
        <v>810</v>
      </c>
      <c r="L13" s="15">
        <f t="shared" si="3"/>
        <v>70</v>
      </c>
      <c r="M13" s="57">
        <f t="shared" si="4"/>
        <v>18900</v>
      </c>
      <c r="N13" s="57">
        <f t="shared" si="5"/>
        <v>70</v>
      </c>
      <c r="O13" s="57">
        <f t="shared" si="6"/>
        <v>19710</v>
      </c>
      <c r="P13" s="113"/>
      <c r="Q13" s="114"/>
      <c r="R13" s="196"/>
      <c r="S13" s="196"/>
    </row>
    <row r="14" spans="1:19" s="1" customFormat="1" ht="15.75" customHeight="1">
      <c r="A14" s="10">
        <v>9</v>
      </c>
      <c r="B14" s="11" t="s">
        <v>10</v>
      </c>
      <c r="C14" s="19">
        <v>51</v>
      </c>
      <c r="D14" s="19">
        <v>405</v>
      </c>
      <c r="E14" s="57">
        <f t="shared" si="1"/>
        <v>20655</v>
      </c>
      <c r="F14" s="57">
        <v>2</v>
      </c>
      <c r="G14" s="57">
        <f t="shared" si="2"/>
        <v>810</v>
      </c>
      <c r="H14" s="57">
        <v>1</v>
      </c>
      <c r="I14" s="57">
        <f t="shared" si="0"/>
        <v>405</v>
      </c>
      <c r="J14" s="57">
        <v>2</v>
      </c>
      <c r="K14" s="57">
        <v>810</v>
      </c>
      <c r="L14" s="15">
        <f t="shared" si="3"/>
        <v>52</v>
      </c>
      <c r="M14" s="57">
        <f t="shared" si="4"/>
        <v>21060</v>
      </c>
      <c r="N14" s="57">
        <f t="shared" si="5"/>
        <v>52</v>
      </c>
      <c r="O14" s="57">
        <f t="shared" si="6"/>
        <v>21870</v>
      </c>
      <c r="P14" s="190"/>
      <c r="Q14" s="191"/>
      <c r="R14" s="191"/>
      <c r="S14" s="191"/>
    </row>
    <row r="15" spans="1:47" s="1" customFormat="1" ht="15.75" customHeight="1">
      <c r="A15" s="10">
        <v>10</v>
      </c>
      <c r="B15" s="11" t="s">
        <v>11</v>
      </c>
      <c r="C15" s="19">
        <v>11</v>
      </c>
      <c r="D15" s="19">
        <v>540</v>
      </c>
      <c r="E15" s="57">
        <f t="shared" si="1"/>
        <v>5940</v>
      </c>
      <c r="F15" s="57"/>
      <c r="G15" s="57">
        <f t="shared" si="2"/>
        <v>0</v>
      </c>
      <c r="H15" s="57"/>
      <c r="I15" s="57">
        <f t="shared" si="0"/>
        <v>0</v>
      </c>
      <c r="J15" s="57"/>
      <c r="K15" s="57"/>
      <c r="L15" s="15">
        <f t="shared" si="3"/>
        <v>11</v>
      </c>
      <c r="M15" s="57">
        <f t="shared" si="4"/>
        <v>5940</v>
      </c>
      <c r="N15" s="57">
        <f t="shared" si="5"/>
        <v>11</v>
      </c>
      <c r="O15" s="57">
        <f t="shared" si="6"/>
        <v>5940</v>
      </c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</row>
    <row r="16" spans="1:16" s="1" customFormat="1" ht="15.75" customHeight="1">
      <c r="A16" s="10">
        <v>11</v>
      </c>
      <c r="B16" s="11" t="s">
        <v>12</v>
      </c>
      <c r="C16" s="19">
        <v>10</v>
      </c>
      <c r="D16" s="19">
        <v>540</v>
      </c>
      <c r="E16" s="57">
        <f t="shared" si="1"/>
        <v>5400</v>
      </c>
      <c r="F16" s="57">
        <v>1</v>
      </c>
      <c r="G16" s="57">
        <f t="shared" si="2"/>
        <v>540</v>
      </c>
      <c r="H16" s="57"/>
      <c r="I16" s="57">
        <f t="shared" si="0"/>
        <v>0</v>
      </c>
      <c r="J16" s="57">
        <v>1</v>
      </c>
      <c r="K16" s="57">
        <v>540</v>
      </c>
      <c r="L16" s="15">
        <f t="shared" si="3"/>
        <v>11</v>
      </c>
      <c r="M16" s="57">
        <f t="shared" si="4"/>
        <v>5940</v>
      </c>
      <c r="N16" s="57">
        <f t="shared" si="5"/>
        <v>11</v>
      </c>
      <c r="O16" s="57">
        <f t="shared" si="6"/>
        <v>6480</v>
      </c>
      <c r="P16" s="14"/>
    </row>
    <row r="17" spans="1:16" s="1" customFormat="1" ht="15.75" customHeight="1">
      <c r="A17" s="10">
        <v>12</v>
      </c>
      <c r="B17" s="11" t="s">
        <v>13</v>
      </c>
      <c r="C17" s="19">
        <v>20</v>
      </c>
      <c r="D17" s="19">
        <v>540</v>
      </c>
      <c r="E17" s="57">
        <f t="shared" si="1"/>
        <v>10800</v>
      </c>
      <c r="F17" s="57">
        <v>1</v>
      </c>
      <c r="G17" s="57">
        <f t="shared" si="2"/>
        <v>540</v>
      </c>
      <c r="H17" s="57">
        <v>1</v>
      </c>
      <c r="I17" s="57">
        <f t="shared" si="0"/>
        <v>540</v>
      </c>
      <c r="J17" s="57">
        <v>1</v>
      </c>
      <c r="K17" s="57">
        <v>135</v>
      </c>
      <c r="L17" s="15">
        <f t="shared" si="3"/>
        <v>20</v>
      </c>
      <c r="M17" s="57">
        <f t="shared" si="4"/>
        <v>10800</v>
      </c>
      <c r="N17" s="57">
        <f t="shared" si="5"/>
        <v>20</v>
      </c>
      <c r="O17" s="57">
        <f t="shared" si="6"/>
        <v>10935</v>
      </c>
      <c r="P17" s="14"/>
    </row>
    <row r="18" spans="1:16" s="1" customFormat="1" ht="15.75" customHeight="1">
      <c r="A18" s="10">
        <v>13</v>
      </c>
      <c r="B18" s="11" t="s">
        <v>14</v>
      </c>
      <c r="C18" s="19">
        <v>5</v>
      </c>
      <c r="D18" s="19">
        <v>675</v>
      </c>
      <c r="E18" s="57">
        <f t="shared" si="1"/>
        <v>3375</v>
      </c>
      <c r="F18" s="57"/>
      <c r="G18" s="57">
        <f t="shared" si="2"/>
        <v>0</v>
      </c>
      <c r="H18" s="57"/>
      <c r="I18" s="57">
        <f t="shared" si="0"/>
        <v>0</v>
      </c>
      <c r="J18" s="57"/>
      <c r="K18" s="57"/>
      <c r="L18" s="15">
        <f t="shared" si="3"/>
        <v>5</v>
      </c>
      <c r="M18" s="57">
        <f t="shared" si="4"/>
        <v>3375</v>
      </c>
      <c r="N18" s="57">
        <f t="shared" si="5"/>
        <v>5</v>
      </c>
      <c r="O18" s="57">
        <f t="shared" si="6"/>
        <v>3375</v>
      </c>
      <c r="P18" s="14"/>
    </row>
    <row r="19" spans="1:16" s="1" customFormat="1" ht="15.75" customHeight="1">
      <c r="A19" s="10">
        <v>14</v>
      </c>
      <c r="B19" s="11" t="s">
        <v>15</v>
      </c>
      <c r="C19" s="19">
        <v>9</v>
      </c>
      <c r="D19" s="13">
        <v>675</v>
      </c>
      <c r="E19" s="57">
        <f>C19*D19</f>
        <v>6075</v>
      </c>
      <c r="F19" s="57">
        <v>1</v>
      </c>
      <c r="G19" s="57">
        <f t="shared" si="2"/>
        <v>675</v>
      </c>
      <c r="H19" s="57"/>
      <c r="I19" s="57">
        <f t="shared" si="0"/>
        <v>0</v>
      </c>
      <c r="J19" s="57">
        <v>1</v>
      </c>
      <c r="K19" s="57">
        <v>675</v>
      </c>
      <c r="L19" s="15">
        <f t="shared" si="3"/>
        <v>10</v>
      </c>
      <c r="M19" s="57">
        <f t="shared" si="4"/>
        <v>6750</v>
      </c>
      <c r="N19" s="57">
        <f t="shared" si="5"/>
        <v>10</v>
      </c>
      <c r="O19" s="57">
        <f t="shared" si="6"/>
        <v>7425</v>
      </c>
      <c r="P19" s="19"/>
    </row>
    <row r="20" spans="1:16" s="1" customFormat="1" ht="15.75" customHeight="1">
      <c r="A20" s="10">
        <v>15</v>
      </c>
      <c r="B20" s="16" t="s">
        <v>53</v>
      </c>
      <c r="C20" s="13">
        <v>1</v>
      </c>
      <c r="D20" s="13">
        <v>540</v>
      </c>
      <c r="E20" s="57">
        <f>C20*D20</f>
        <v>540</v>
      </c>
      <c r="F20" s="57"/>
      <c r="G20" s="57">
        <f t="shared" si="2"/>
        <v>0</v>
      </c>
      <c r="H20" s="57">
        <v>1</v>
      </c>
      <c r="I20" s="57">
        <f t="shared" si="0"/>
        <v>540</v>
      </c>
      <c r="J20" s="57"/>
      <c r="K20" s="57"/>
      <c r="L20" s="15">
        <f t="shared" si="3"/>
        <v>0</v>
      </c>
      <c r="M20" s="59">
        <f t="shared" si="4"/>
        <v>0</v>
      </c>
      <c r="N20" s="57">
        <f>L20</f>
        <v>0</v>
      </c>
      <c r="O20" s="57">
        <f>K20+M20</f>
        <v>0</v>
      </c>
      <c r="P20" s="14"/>
    </row>
    <row r="21" spans="1:16" s="1" customFormat="1" ht="15.75" customHeight="1">
      <c r="A21" s="10">
        <v>16</v>
      </c>
      <c r="B21" s="16" t="s">
        <v>54</v>
      </c>
      <c r="C21" s="19">
        <v>0</v>
      </c>
      <c r="D21" s="13">
        <v>405</v>
      </c>
      <c r="E21" s="57">
        <f>C21*D21</f>
        <v>0</v>
      </c>
      <c r="F21" s="57"/>
      <c r="G21" s="57">
        <f t="shared" si="2"/>
        <v>0</v>
      </c>
      <c r="H21" s="57"/>
      <c r="I21" s="57">
        <f t="shared" si="0"/>
        <v>0</v>
      </c>
      <c r="J21" s="57"/>
      <c r="K21" s="57"/>
      <c r="L21" s="15">
        <f t="shared" si="3"/>
        <v>0</v>
      </c>
      <c r="M21" s="59">
        <f t="shared" si="4"/>
        <v>0</v>
      </c>
      <c r="N21" s="57">
        <f>L21</f>
        <v>0</v>
      </c>
      <c r="O21" s="57">
        <f>K21+M21</f>
        <v>0</v>
      </c>
      <c r="P21" s="14"/>
    </row>
    <row r="22" spans="1:18" s="1" customFormat="1" ht="15.75" customHeight="1">
      <c r="A22" s="10">
        <v>17</v>
      </c>
      <c r="B22" s="11" t="s">
        <v>16</v>
      </c>
      <c r="C22" s="19">
        <v>33</v>
      </c>
      <c r="D22" s="13">
        <v>270</v>
      </c>
      <c r="E22" s="57">
        <f t="shared" si="1"/>
        <v>8910</v>
      </c>
      <c r="F22" s="57"/>
      <c r="G22" s="57">
        <f t="shared" si="2"/>
        <v>0</v>
      </c>
      <c r="H22" s="57"/>
      <c r="I22" s="57">
        <f t="shared" si="0"/>
        <v>0</v>
      </c>
      <c r="J22" s="57"/>
      <c r="K22" s="57"/>
      <c r="L22" s="15">
        <f t="shared" si="3"/>
        <v>33</v>
      </c>
      <c r="M22" s="59">
        <f>L22*D22</f>
        <v>8910</v>
      </c>
      <c r="N22" s="57">
        <f t="shared" si="5"/>
        <v>33</v>
      </c>
      <c r="O22" s="59">
        <f t="shared" si="6"/>
        <v>8910</v>
      </c>
      <c r="P22" s="113"/>
      <c r="Q22" s="114"/>
      <c r="R22" s="114"/>
    </row>
    <row r="23" spans="1:16" s="51" customFormat="1" ht="15.75" customHeight="1">
      <c r="A23" s="10">
        <v>18</v>
      </c>
      <c r="B23" s="17" t="s">
        <v>17</v>
      </c>
      <c r="C23" s="18">
        <f>SUM(C7:C22)</f>
        <v>217</v>
      </c>
      <c r="D23" s="19"/>
      <c r="E23" s="58">
        <f>SUM(E7:E22)</f>
        <v>83295</v>
      </c>
      <c r="F23" s="58">
        <f>SUM(F7:F22)</f>
        <v>6</v>
      </c>
      <c r="G23" s="58">
        <f>SUM(G6:G22)</f>
        <v>2835</v>
      </c>
      <c r="H23" s="58">
        <f>SUM(H7:H22)</f>
        <v>3</v>
      </c>
      <c r="I23" s="58">
        <f>SUM(I6:I22)</f>
        <v>1485</v>
      </c>
      <c r="J23" s="58">
        <f>SUM(J7:J22)</f>
        <v>6</v>
      </c>
      <c r="K23" s="58">
        <f>SUM(K5:K22)</f>
        <v>2970</v>
      </c>
      <c r="L23" s="15">
        <f t="shared" si="3"/>
        <v>220</v>
      </c>
      <c r="M23" s="58">
        <f>SUM(M7:M22)</f>
        <v>84645</v>
      </c>
      <c r="N23" s="58">
        <f>SUM(N7:N22)</f>
        <v>220</v>
      </c>
      <c r="O23" s="58">
        <f>SUM(O7:O22)</f>
        <v>87615</v>
      </c>
      <c r="P23" s="20"/>
    </row>
    <row r="24" spans="1:16" s="51" customFormat="1" ht="15.75" customHeight="1">
      <c r="A24" s="10">
        <v>19</v>
      </c>
      <c r="B24" s="22" t="s">
        <v>19</v>
      </c>
      <c r="C24" s="14"/>
      <c r="D24" s="58">
        <v>5400</v>
      </c>
      <c r="E24" s="58">
        <f>C24*D24</f>
        <v>0</v>
      </c>
      <c r="F24" s="58"/>
      <c r="G24" s="58">
        <f>F24*D24</f>
        <v>0</v>
      </c>
      <c r="H24" s="58"/>
      <c r="I24" s="58"/>
      <c r="J24" s="58"/>
      <c r="K24" s="77"/>
      <c r="L24" s="15">
        <f t="shared" si="3"/>
        <v>0</v>
      </c>
      <c r="M24" s="58">
        <f>G24</f>
        <v>0</v>
      </c>
      <c r="N24" s="58">
        <f>L24</f>
        <v>0</v>
      </c>
      <c r="O24" s="58">
        <f>K24+M24</f>
        <v>0</v>
      </c>
      <c r="P24" s="20"/>
    </row>
    <row r="25" spans="1:16" s="98" customFormat="1" ht="15.75" customHeight="1">
      <c r="A25" s="91"/>
      <c r="B25" s="91" t="s">
        <v>20</v>
      </c>
      <c r="C25" s="94"/>
      <c r="D25" s="94"/>
      <c r="E25" s="92">
        <f>SUM(E23:E24)</f>
        <v>83295</v>
      </c>
      <c r="F25" s="92">
        <f>F24+F23</f>
        <v>6</v>
      </c>
      <c r="G25" s="92">
        <f>SUM(G6:G22)</f>
        <v>2835</v>
      </c>
      <c r="H25" s="92">
        <f>H23</f>
        <v>3</v>
      </c>
      <c r="I25" s="92">
        <f>I23</f>
        <v>1485</v>
      </c>
      <c r="J25" s="92"/>
      <c r="K25" s="92"/>
      <c r="L25" s="92">
        <f>SUM(L23:L24)</f>
        <v>220</v>
      </c>
      <c r="M25" s="92">
        <f>SUM(M23:M24)</f>
        <v>84645</v>
      </c>
      <c r="N25" s="92">
        <f>C25+F25</f>
        <v>6</v>
      </c>
      <c r="O25" s="92">
        <f>SUM(O23:O24)</f>
        <v>87615</v>
      </c>
      <c r="P25" s="100"/>
    </row>
    <row r="26" spans="1:17" ht="16.5" customHeight="1">
      <c r="A26" s="30"/>
      <c r="B26" s="185" t="s">
        <v>31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21"/>
      <c r="Q26" s="21"/>
    </row>
    <row r="27" spans="1:16" ht="15.75">
      <c r="A27" s="185"/>
      <c r="B27" s="185"/>
      <c r="C27" s="185"/>
      <c r="D27" s="185"/>
      <c r="E27" s="185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29" ht="15">
      <c r="I29" s="40" t="s">
        <v>18</v>
      </c>
    </row>
    <row r="31" spans="2:12" ht="15.75">
      <c r="B31" s="138" t="s">
        <v>70</v>
      </c>
      <c r="C31" s="103"/>
      <c r="D31" s="103"/>
      <c r="E31" s="130"/>
      <c r="F31" s="189" t="s">
        <v>71</v>
      </c>
      <c r="G31" s="189"/>
      <c r="H31" s="189"/>
      <c r="I31" s="130"/>
      <c r="J31" s="35"/>
      <c r="K31" s="103"/>
      <c r="L31" s="29"/>
    </row>
  </sheetData>
  <mergeCells count="17">
    <mergeCell ref="A2:P2"/>
    <mergeCell ref="A4:A5"/>
    <mergeCell ref="B4:B5"/>
    <mergeCell ref="C4:E4"/>
    <mergeCell ref="O3:P3"/>
    <mergeCell ref="N4:O4"/>
    <mergeCell ref="P4:P5"/>
    <mergeCell ref="F4:G4"/>
    <mergeCell ref="H4:I4"/>
    <mergeCell ref="A27:E27"/>
    <mergeCell ref="B26:O26"/>
    <mergeCell ref="R13:S13"/>
    <mergeCell ref="F3:J3"/>
    <mergeCell ref="F31:H31"/>
    <mergeCell ref="P14:S14"/>
    <mergeCell ref="J4:K4"/>
    <mergeCell ref="L4:M4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1"/>
  <sheetViews>
    <sheetView workbookViewId="0" topLeftCell="A1">
      <selection activeCell="H20" sqref="H20"/>
    </sheetView>
  </sheetViews>
  <sheetFormatPr defaultColWidth="8.796875" defaultRowHeight="15"/>
  <cols>
    <col min="1" max="1" width="5.69921875" style="103" customWidth="1"/>
    <col min="2" max="2" width="31.8984375" style="103" customWidth="1"/>
    <col min="3" max="3" width="7" style="103" customWidth="1"/>
    <col min="4" max="4" width="7.59765625" style="103" customWidth="1"/>
    <col min="5" max="5" width="8.59765625" style="103" customWidth="1"/>
    <col min="6" max="6" width="6.8984375" style="35" customWidth="1"/>
    <col min="7" max="7" width="7" style="103" customWidth="1"/>
    <col min="8" max="8" width="6.3984375" style="40" customWidth="1"/>
    <col min="9" max="9" width="7.296875" style="40" customWidth="1"/>
    <col min="10" max="10" width="7.09765625" style="35" customWidth="1"/>
    <col min="11" max="11" width="7" style="103" customWidth="1"/>
    <col min="12" max="12" width="6.69921875" style="29" customWidth="1"/>
    <col min="13" max="13" width="10" style="29" customWidth="1"/>
    <col min="14" max="14" width="6.3984375" style="103" customWidth="1"/>
    <col min="15" max="15" width="9.8984375" style="103" customWidth="1"/>
    <col min="16" max="16" width="7" style="103" customWidth="1"/>
    <col min="17" max="16384" width="9.09765625" style="103" customWidth="1"/>
  </cols>
  <sheetData>
    <row r="1" spans="1:16" ht="15.75">
      <c r="A1" s="21" t="s">
        <v>56</v>
      </c>
      <c r="B1" s="21"/>
      <c r="C1" s="21"/>
      <c r="D1" s="21"/>
      <c r="E1" s="102"/>
      <c r="F1" s="34"/>
      <c r="G1" s="102"/>
      <c r="H1" s="102"/>
      <c r="I1" s="37"/>
      <c r="J1" s="37"/>
      <c r="K1" s="34" t="s">
        <v>18</v>
      </c>
      <c r="L1" s="102"/>
      <c r="M1" s="26"/>
      <c r="N1" s="26" t="s">
        <v>18</v>
      </c>
      <c r="O1" s="102"/>
      <c r="P1" s="102"/>
    </row>
    <row r="2" spans="1:16" ht="15.75">
      <c r="A2" s="185" t="s">
        <v>72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5.75">
      <c r="A3" s="2"/>
      <c r="B3" s="2"/>
      <c r="C3" s="5"/>
      <c r="D3" s="5"/>
      <c r="E3" s="5"/>
      <c r="F3" s="197" t="s">
        <v>77</v>
      </c>
      <c r="G3" s="197"/>
      <c r="H3" s="197"/>
      <c r="I3" s="197"/>
      <c r="J3" s="197"/>
      <c r="K3" s="33"/>
      <c r="L3" s="5"/>
      <c r="M3" s="27"/>
      <c r="N3" s="27"/>
      <c r="O3" s="205" t="s">
        <v>1</v>
      </c>
      <c r="P3" s="205"/>
    </row>
    <row r="4" spans="1:16" ht="21" customHeight="1">
      <c r="A4" s="198" t="s">
        <v>2</v>
      </c>
      <c r="B4" s="200" t="s">
        <v>0</v>
      </c>
      <c r="C4" s="209" t="s">
        <v>24</v>
      </c>
      <c r="D4" s="179"/>
      <c r="E4" s="180"/>
      <c r="F4" s="209" t="s">
        <v>25</v>
      </c>
      <c r="G4" s="210"/>
      <c r="H4" s="209" t="s">
        <v>28</v>
      </c>
      <c r="I4" s="210"/>
      <c r="J4" s="211" t="s">
        <v>22</v>
      </c>
      <c r="K4" s="178"/>
      <c r="L4" s="172" t="s">
        <v>26</v>
      </c>
      <c r="M4" s="173"/>
      <c r="N4" s="170" t="s">
        <v>21</v>
      </c>
      <c r="O4" s="171"/>
      <c r="P4" s="198" t="s">
        <v>3</v>
      </c>
    </row>
    <row r="5" spans="1:16" ht="25.5" customHeight="1">
      <c r="A5" s="199"/>
      <c r="B5" s="201"/>
      <c r="C5" s="68" t="s">
        <v>4</v>
      </c>
      <c r="D5" s="75" t="s">
        <v>27</v>
      </c>
      <c r="E5" s="105" t="s">
        <v>5</v>
      </c>
      <c r="F5" s="104" t="s">
        <v>4</v>
      </c>
      <c r="G5" s="105" t="s">
        <v>5</v>
      </c>
      <c r="H5" s="104" t="s">
        <v>4</v>
      </c>
      <c r="I5" s="106" t="s">
        <v>5</v>
      </c>
      <c r="J5" s="104" t="s">
        <v>4</v>
      </c>
      <c r="K5" s="104" t="s">
        <v>5</v>
      </c>
      <c r="L5" s="104" t="s">
        <v>4</v>
      </c>
      <c r="M5" s="107" t="s">
        <v>5</v>
      </c>
      <c r="N5" s="104" t="s">
        <v>4</v>
      </c>
      <c r="O5" s="104" t="s">
        <v>5</v>
      </c>
      <c r="P5" s="199"/>
    </row>
    <row r="6" spans="1:16" ht="15.75" customHeight="1">
      <c r="A6" s="57">
        <v>1</v>
      </c>
      <c r="B6" s="11" t="s">
        <v>55</v>
      </c>
      <c r="C6" s="12">
        <v>0</v>
      </c>
      <c r="D6" s="13">
        <v>675</v>
      </c>
      <c r="E6" s="57">
        <f>C6*D6</f>
        <v>0</v>
      </c>
      <c r="F6" s="57"/>
      <c r="G6" s="57">
        <f>D6*F6</f>
        <v>0</v>
      </c>
      <c r="H6" s="57"/>
      <c r="I6" s="57">
        <f aca="true" t="shared" si="0" ref="I6:I22">H6*D6</f>
        <v>0</v>
      </c>
      <c r="J6" s="57"/>
      <c r="K6" s="57"/>
      <c r="L6" s="15">
        <f>C6+F6-H6</f>
        <v>0</v>
      </c>
      <c r="M6" s="59">
        <f>L6*D6</f>
        <v>0</v>
      </c>
      <c r="N6" s="57">
        <f>L6</f>
        <v>0</v>
      </c>
      <c r="O6" s="57">
        <f>K6+M6</f>
        <v>0</v>
      </c>
      <c r="P6" s="132"/>
    </row>
    <row r="7" spans="1:16" s="1" customFormat="1" ht="15.75" customHeight="1">
      <c r="A7" s="57">
        <v>2</v>
      </c>
      <c r="B7" s="57" t="s">
        <v>6</v>
      </c>
      <c r="C7" s="58">
        <v>2</v>
      </c>
      <c r="D7" s="57">
        <v>405</v>
      </c>
      <c r="E7" s="57">
        <f aca="true" t="shared" si="1" ref="E7:E22">C7*D7</f>
        <v>810</v>
      </c>
      <c r="F7" s="57"/>
      <c r="G7" s="57">
        <f>D7*F7</f>
        <v>0</v>
      </c>
      <c r="H7" s="57"/>
      <c r="I7" s="57">
        <f t="shared" si="0"/>
        <v>0</v>
      </c>
      <c r="J7" s="57"/>
      <c r="K7" s="57"/>
      <c r="L7" s="15">
        <f aca="true" t="shared" si="2" ref="L7:L24">C7+F7-H7</f>
        <v>2</v>
      </c>
      <c r="M7" s="57">
        <f aca="true" t="shared" si="3" ref="M7:M22">L7*D7</f>
        <v>810</v>
      </c>
      <c r="N7" s="57">
        <v>2</v>
      </c>
      <c r="O7" s="57">
        <f aca="true" t="shared" si="4" ref="O7:O23">K7+M7</f>
        <v>810</v>
      </c>
      <c r="P7" s="14"/>
    </row>
    <row r="8" spans="1:16" s="1" customFormat="1" ht="15.75" customHeight="1">
      <c r="A8" s="57">
        <v>3</v>
      </c>
      <c r="B8" s="57" t="s">
        <v>49</v>
      </c>
      <c r="C8" s="58">
        <v>1</v>
      </c>
      <c r="D8" s="57">
        <v>405</v>
      </c>
      <c r="E8" s="57">
        <f t="shared" si="1"/>
        <v>405</v>
      </c>
      <c r="F8" s="57"/>
      <c r="G8" s="57">
        <f aca="true" t="shared" si="5" ref="G8:G22">D8*F8</f>
        <v>0</v>
      </c>
      <c r="H8" s="57"/>
      <c r="I8" s="57">
        <f t="shared" si="0"/>
        <v>0</v>
      </c>
      <c r="J8" s="57"/>
      <c r="K8" s="57"/>
      <c r="L8" s="15">
        <f t="shared" si="2"/>
        <v>1</v>
      </c>
      <c r="M8" s="57">
        <f t="shared" si="3"/>
        <v>405</v>
      </c>
      <c r="N8" s="57">
        <f aca="true" t="shared" si="6" ref="N8:N23">L8</f>
        <v>1</v>
      </c>
      <c r="O8" s="57">
        <f t="shared" si="4"/>
        <v>405</v>
      </c>
      <c r="P8" s="14"/>
    </row>
    <row r="9" spans="1:16" s="1" customFormat="1" ht="15.75" customHeight="1">
      <c r="A9" s="57">
        <v>4</v>
      </c>
      <c r="B9" s="57" t="s">
        <v>8</v>
      </c>
      <c r="C9" s="58">
        <v>2</v>
      </c>
      <c r="D9" s="57">
        <v>270</v>
      </c>
      <c r="E9" s="57">
        <f t="shared" si="1"/>
        <v>540</v>
      </c>
      <c r="F9" s="57"/>
      <c r="G9" s="57">
        <f t="shared" si="5"/>
        <v>0</v>
      </c>
      <c r="H9" s="57"/>
      <c r="I9" s="57">
        <f t="shared" si="0"/>
        <v>0</v>
      </c>
      <c r="J9" s="57"/>
      <c r="K9" s="57"/>
      <c r="L9" s="15">
        <f t="shared" si="2"/>
        <v>2</v>
      </c>
      <c r="M9" s="57">
        <f t="shared" si="3"/>
        <v>540</v>
      </c>
      <c r="N9" s="57">
        <f t="shared" si="6"/>
        <v>2</v>
      </c>
      <c r="O9" s="57">
        <f t="shared" si="4"/>
        <v>540</v>
      </c>
      <c r="P9" s="14"/>
    </row>
    <row r="10" spans="1:16" s="1" customFormat="1" ht="15.75" customHeight="1">
      <c r="A10" s="57">
        <v>5</v>
      </c>
      <c r="B10" s="57" t="s">
        <v>57</v>
      </c>
      <c r="C10" s="58">
        <v>0</v>
      </c>
      <c r="D10" s="57">
        <v>540</v>
      </c>
      <c r="E10" s="57">
        <f t="shared" si="1"/>
        <v>0</v>
      </c>
      <c r="F10" s="57"/>
      <c r="G10" s="57">
        <f t="shared" si="5"/>
        <v>0</v>
      </c>
      <c r="H10" s="57"/>
      <c r="I10" s="57">
        <f t="shared" si="0"/>
        <v>0</v>
      </c>
      <c r="J10" s="57"/>
      <c r="K10" s="57"/>
      <c r="L10" s="15">
        <f t="shared" si="2"/>
        <v>0</v>
      </c>
      <c r="M10" s="57">
        <f t="shared" si="3"/>
        <v>0</v>
      </c>
      <c r="N10" s="57">
        <f t="shared" si="6"/>
        <v>0</v>
      </c>
      <c r="O10" s="57">
        <f t="shared" si="4"/>
        <v>0</v>
      </c>
      <c r="P10" s="14"/>
    </row>
    <row r="11" spans="1:16" s="1" customFormat="1" ht="15.75" customHeight="1">
      <c r="A11" s="57">
        <v>6</v>
      </c>
      <c r="B11" s="57" t="s">
        <v>9</v>
      </c>
      <c r="C11" s="58">
        <v>1</v>
      </c>
      <c r="D11" s="57">
        <v>405</v>
      </c>
      <c r="E11" s="57">
        <f t="shared" si="1"/>
        <v>405</v>
      </c>
      <c r="F11" s="57"/>
      <c r="G11" s="57">
        <f t="shared" si="5"/>
        <v>0</v>
      </c>
      <c r="H11" s="57"/>
      <c r="I11" s="57">
        <f t="shared" si="0"/>
        <v>0</v>
      </c>
      <c r="J11" s="57"/>
      <c r="K11" s="57"/>
      <c r="L11" s="15">
        <f t="shared" si="2"/>
        <v>1</v>
      </c>
      <c r="M11" s="57">
        <f t="shared" si="3"/>
        <v>405</v>
      </c>
      <c r="N11" s="57">
        <f t="shared" si="6"/>
        <v>1</v>
      </c>
      <c r="O11" s="57">
        <f t="shared" si="4"/>
        <v>405</v>
      </c>
      <c r="P11" s="14"/>
    </row>
    <row r="12" spans="1:16" s="1" customFormat="1" ht="15.75" customHeight="1">
      <c r="A12" s="57">
        <v>7</v>
      </c>
      <c r="B12" s="57" t="s">
        <v>60</v>
      </c>
      <c r="C12" s="58">
        <v>1</v>
      </c>
      <c r="D12" s="57">
        <v>540</v>
      </c>
      <c r="E12" s="57">
        <f t="shared" si="1"/>
        <v>540</v>
      </c>
      <c r="F12" s="57"/>
      <c r="G12" s="57">
        <f t="shared" si="5"/>
        <v>0</v>
      </c>
      <c r="H12" s="57"/>
      <c r="I12" s="57">
        <f t="shared" si="0"/>
        <v>0</v>
      </c>
      <c r="J12" s="57"/>
      <c r="K12" s="57"/>
      <c r="L12" s="15">
        <f t="shared" si="2"/>
        <v>1</v>
      </c>
      <c r="M12" s="57">
        <f t="shared" si="3"/>
        <v>540</v>
      </c>
      <c r="N12" s="57">
        <f t="shared" si="6"/>
        <v>1</v>
      </c>
      <c r="O12" s="57">
        <f t="shared" si="4"/>
        <v>540</v>
      </c>
      <c r="P12" s="14"/>
    </row>
    <row r="13" spans="1:16" s="1" customFormat="1" ht="15.75" customHeight="1">
      <c r="A13" s="57">
        <v>8</v>
      </c>
      <c r="B13" s="57" t="s">
        <v>46</v>
      </c>
      <c r="C13" s="58">
        <v>138</v>
      </c>
      <c r="D13" s="57">
        <v>270</v>
      </c>
      <c r="E13" s="57">
        <f t="shared" si="1"/>
        <v>37260</v>
      </c>
      <c r="F13" s="57">
        <v>1</v>
      </c>
      <c r="G13" s="57">
        <f t="shared" si="5"/>
        <v>270</v>
      </c>
      <c r="H13" s="57"/>
      <c r="I13" s="57">
        <f t="shared" si="0"/>
        <v>0</v>
      </c>
      <c r="J13" s="57">
        <v>1</v>
      </c>
      <c r="K13" s="57">
        <v>1350</v>
      </c>
      <c r="L13" s="15">
        <f t="shared" si="2"/>
        <v>139</v>
      </c>
      <c r="M13" s="57">
        <f t="shared" si="3"/>
        <v>37530</v>
      </c>
      <c r="N13" s="57">
        <f t="shared" si="6"/>
        <v>139</v>
      </c>
      <c r="O13" s="57">
        <f t="shared" si="4"/>
        <v>38880</v>
      </c>
      <c r="P13" s="14"/>
    </row>
    <row r="14" spans="1:16" s="1" customFormat="1" ht="15.75" customHeight="1">
      <c r="A14" s="57">
        <v>9</v>
      </c>
      <c r="B14" s="57" t="s">
        <v>10</v>
      </c>
      <c r="C14" s="58">
        <v>76</v>
      </c>
      <c r="D14" s="57">
        <v>405</v>
      </c>
      <c r="E14" s="57">
        <f t="shared" si="1"/>
        <v>30780</v>
      </c>
      <c r="F14" s="57"/>
      <c r="G14" s="57">
        <f t="shared" si="5"/>
        <v>0</v>
      </c>
      <c r="H14" s="57"/>
      <c r="I14" s="57">
        <f t="shared" si="0"/>
        <v>0</v>
      </c>
      <c r="J14" s="57"/>
      <c r="K14" s="57"/>
      <c r="L14" s="15">
        <f t="shared" si="2"/>
        <v>76</v>
      </c>
      <c r="M14" s="57">
        <f t="shared" si="3"/>
        <v>30780</v>
      </c>
      <c r="N14" s="57">
        <f t="shared" si="6"/>
        <v>76</v>
      </c>
      <c r="O14" s="57">
        <f t="shared" si="4"/>
        <v>30780</v>
      </c>
      <c r="P14" s="14"/>
    </row>
    <row r="15" spans="1:16" s="1" customFormat="1" ht="15.75" customHeight="1">
      <c r="A15" s="57">
        <v>10</v>
      </c>
      <c r="B15" s="57" t="s">
        <v>11</v>
      </c>
      <c r="C15" s="58">
        <v>15</v>
      </c>
      <c r="D15" s="57">
        <v>540</v>
      </c>
      <c r="E15" s="57">
        <f t="shared" si="1"/>
        <v>8100</v>
      </c>
      <c r="F15" s="57"/>
      <c r="G15" s="57">
        <f t="shared" si="5"/>
        <v>0</v>
      </c>
      <c r="H15" s="57"/>
      <c r="I15" s="57">
        <f t="shared" si="0"/>
        <v>0</v>
      </c>
      <c r="J15" s="57"/>
      <c r="K15" s="57"/>
      <c r="L15" s="15">
        <f t="shared" si="2"/>
        <v>15</v>
      </c>
      <c r="M15" s="57">
        <f t="shared" si="3"/>
        <v>8100</v>
      </c>
      <c r="N15" s="57">
        <f t="shared" si="6"/>
        <v>15</v>
      </c>
      <c r="O15" s="57">
        <f t="shared" si="4"/>
        <v>8100</v>
      </c>
      <c r="P15" s="14"/>
    </row>
    <row r="16" spans="1:16" s="1" customFormat="1" ht="15.75" customHeight="1">
      <c r="A16" s="57">
        <v>11</v>
      </c>
      <c r="B16" s="57" t="s">
        <v>12</v>
      </c>
      <c r="C16" s="58">
        <v>30</v>
      </c>
      <c r="D16" s="57">
        <v>540</v>
      </c>
      <c r="E16" s="57">
        <f t="shared" si="1"/>
        <v>16200</v>
      </c>
      <c r="F16" s="57"/>
      <c r="G16" s="57">
        <f t="shared" si="5"/>
        <v>0</v>
      </c>
      <c r="H16" s="57"/>
      <c r="I16" s="57">
        <f t="shared" si="0"/>
        <v>0</v>
      </c>
      <c r="J16" s="57"/>
      <c r="K16" s="57"/>
      <c r="L16" s="15">
        <f t="shared" si="2"/>
        <v>30</v>
      </c>
      <c r="M16" s="57">
        <f t="shared" si="3"/>
        <v>16200</v>
      </c>
      <c r="N16" s="57">
        <f t="shared" si="6"/>
        <v>30</v>
      </c>
      <c r="O16" s="57">
        <f t="shared" si="4"/>
        <v>16200</v>
      </c>
      <c r="P16" s="14"/>
    </row>
    <row r="17" spans="1:19" s="1" customFormat="1" ht="15.75" customHeight="1">
      <c r="A17" s="57">
        <v>12</v>
      </c>
      <c r="B17" s="57" t="s">
        <v>13</v>
      </c>
      <c r="C17" s="58">
        <v>24</v>
      </c>
      <c r="D17" s="57">
        <v>540</v>
      </c>
      <c r="E17" s="57">
        <f t="shared" si="1"/>
        <v>12960</v>
      </c>
      <c r="F17" s="57"/>
      <c r="G17" s="57">
        <f t="shared" si="5"/>
        <v>0</v>
      </c>
      <c r="H17" s="57"/>
      <c r="I17" s="57">
        <f t="shared" si="0"/>
        <v>0</v>
      </c>
      <c r="J17" s="57"/>
      <c r="K17" s="57"/>
      <c r="L17" s="15">
        <f t="shared" si="2"/>
        <v>24</v>
      </c>
      <c r="M17" s="57">
        <f t="shared" si="3"/>
        <v>12960</v>
      </c>
      <c r="N17" s="57">
        <f t="shared" si="6"/>
        <v>24</v>
      </c>
      <c r="O17" s="57">
        <f t="shared" si="4"/>
        <v>12960</v>
      </c>
      <c r="P17" s="57"/>
      <c r="Q17" s="190"/>
      <c r="R17" s="169"/>
      <c r="S17" s="169"/>
    </row>
    <row r="18" spans="1:16" s="1" customFormat="1" ht="15.75" customHeight="1">
      <c r="A18" s="57">
        <v>13</v>
      </c>
      <c r="B18" s="57" t="s">
        <v>34</v>
      </c>
      <c r="C18" s="58">
        <v>6</v>
      </c>
      <c r="D18" s="57">
        <v>675</v>
      </c>
      <c r="E18" s="57">
        <f t="shared" si="1"/>
        <v>4050</v>
      </c>
      <c r="F18" s="57"/>
      <c r="G18" s="57">
        <f t="shared" si="5"/>
        <v>0</v>
      </c>
      <c r="H18" s="57"/>
      <c r="I18" s="57">
        <f t="shared" si="0"/>
        <v>0</v>
      </c>
      <c r="J18" s="57"/>
      <c r="K18" s="57"/>
      <c r="L18" s="15">
        <f t="shared" si="2"/>
        <v>6</v>
      </c>
      <c r="M18" s="57">
        <f t="shared" si="3"/>
        <v>4050</v>
      </c>
      <c r="N18" s="57">
        <f t="shared" si="6"/>
        <v>6</v>
      </c>
      <c r="O18" s="57">
        <f t="shared" si="4"/>
        <v>4050</v>
      </c>
      <c r="P18" s="14"/>
    </row>
    <row r="19" spans="1:16" s="1" customFormat="1" ht="15.75" customHeight="1">
      <c r="A19" s="57">
        <v>14</v>
      </c>
      <c r="B19" s="57" t="s">
        <v>15</v>
      </c>
      <c r="C19" s="58">
        <v>30</v>
      </c>
      <c r="D19" s="57">
        <v>675</v>
      </c>
      <c r="E19" s="57">
        <f t="shared" si="1"/>
        <v>20250</v>
      </c>
      <c r="F19" s="57">
        <v>1</v>
      </c>
      <c r="G19" s="57">
        <f t="shared" si="5"/>
        <v>675</v>
      </c>
      <c r="H19" s="57"/>
      <c r="I19" s="57">
        <f t="shared" si="0"/>
        <v>0</v>
      </c>
      <c r="J19" s="57">
        <v>1</v>
      </c>
      <c r="K19" s="57">
        <v>675</v>
      </c>
      <c r="L19" s="15">
        <f t="shared" si="2"/>
        <v>31</v>
      </c>
      <c r="M19" s="57">
        <f t="shared" si="3"/>
        <v>20925</v>
      </c>
      <c r="N19" s="57">
        <f t="shared" si="6"/>
        <v>31</v>
      </c>
      <c r="O19" s="57">
        <f t="shared" si="4"/>
        <v>21600</v>
      </c>
      <c r="P19" s="14"/>
    </row>
    <row r="20" spans="1:16" s="1" customFormat="1" ht="15.75" customHeight="1">
      <c r="A20" s="57">
        <v>15</v>
      </c>
      <c r="B20" s="16" t="s">
        <v>53</v>
      </c>
      <c r="C20" s="58">
        <v>0</v>
      </c>
      <c r="D20" s="57">
        <v>540</v>
      </c>
      <c r="E20" s="57">
        <f>C20*D20</f>
        <v>0</v>
      </c>
      <c r="F20" s="57"/>
      <c r="G20" s="57">
        <f>D20*F20</f>
        <v>0</v>
      </c>
      <c r="H20" s="57"/>
      <c r="I20" s="57">
        <f>H20*D20</f>
        <v>0</v>
      </c>
      <c r="J20" s="57"/>
      <c r="K20" s="57"/>
      <c r="L20" s="15">
        <f>C20+F20-H20</f>
        <v>0</v>
      </c>
      <c r="M20" s="57">
        <f>L20*D20</f>
        <v>0</v>
      </c>
      <c r="N20" s="57">
        <f>L20</f>
        <v>0</v>
      </c>
      <c r="O20" s="57">
        <f>K20+M20</f>
        <v>0</v>
      </c>
      <c r="P20" s="14"/>
    </row>
    <row r="21" spans="1:16" s="1" customFormat="1" ht="15.75" customHeight="1">
      <c r="A21" s="57">
        <v>16</v>
      </c>
      <c r="B21" s="16" t="s">
        <v>54</v>
      </c>
      <c r="C21" s="58">
        <v>4</v>
      </c>
      <c r="D21" s="57">
        <v>405</v>
      </c>
      <c r="E21" s="57">
        <f>C21*D21</f>
        <v>1620</v>
      </c>
      <c r="F21" s="57"/>
      <c r="G21" s="57">
        <f t="shared" si="5"/>
        <v>0</v>
      </c>
      <c r="H21" s="57"/>
      <c r="I21" s="57">
        <f t="shared" si="0"/>
        <v>0</v>
      </c>
      <c r="J21" s="57"/>
      <c r="K21" s="57"/>
      <c r="L21" s="15">
        <f t="shared" si="2"/>
        <v>4</v>
      </c>
      <c r="M21" s="57">
        <f t="shared" si="3"/>
        <v>1620</v>
      </c>
      <c r="N21" s="57">
        <f t="shared" si="6"/>
        <v>4</v>
      </c>
      <c r="O21" s="57">
        <f t="shared" si="4"/>
        <v>1620</v>
      </c>
      <c r="P21" s="14"/>
    </row>
    <row r="22" spans="1:22" s="1" customFormat="1" ht="15.75" customHeight="1">
      <c r="A22" s="57">
        <v>17</v>
      </c>
      <c r="B22" s="57" t="s">
        <v>48</v>
      </c>
      <c r="C22" s="58">
        <v>62</v>
      </c>
      <c r="D22" s="57">
        <v>270</v>
      </c>
      <c r="E22" s="57">
        <f t="shared" si="1"/>
        <v>16740</v>
      </c>
      <c r="F22" s="57">
        <v>1</v>
      </c>
      <c r="G22" s="57">
        <f t="shared" si="5"/>
        <v>270</v>
      </c>
      <c r="H22" s="57"/>
      <c r="I22" s="57">
        <f t="shared" si="0"/>
        <v>0</v>
      </c>
      <c r="J22" s="57">
        <v>1</v>
      </c>
      <c r="K22" s="57">
        <v>270</v>
      </c>
      <c r="L22" s="15">
        <f t="shared" si="2"/>
        <v>63</v>
      </c>
      <c r="M22" s="57">
        <f t="shared" si="3"/>
        <v>17010</v>
      </c>
      <c r="N22" s="57">
        <f t="shared" si="6"/>
        <v>63</v>
      </c>
      <c r="O22" s="57">
        <f t="shared" si="4"/>
        <v>17280</v>
      </c>
      <c r="P22" s="14"/>
      <c r="Q22" s="190"/>
      <c r="R22" s="169"/>
      <c r="S22" s="169"/>
      <c r="T22" s="169"/>
      <c r="U22" s="169"/>
      <c r="V22" s="169"/>
    </row>
    <row r="23" spans="1:16" s="1" customFormat="1" ht="15.75" customHeight="1">
      <c r="A23" s="57">
        <v>18</v>
      </c>
      <c r="B23" s="57" t="s">
        <v>17</v>
      </c>
      <c r="C23" s="58">
        <f>SUM(C7:C22)</f>
        <v>392</v>
      </c>
      <c r="D23" s="57"/>
      <c r="E23" s="58">
        <f aca="true" t="shared" si="7" ref="E23:M23">SUM(E7:E22)</f>
        <v>150660</v>
      </c>
      <c r="F23" s="18"/>
      <c r="G23" s="92">
        <f t="shared" si="7"/>
        <v>1215</v>
      </c>
      <c r="H23" s="64">
        <f>SUM(H6:H22)</f>
        <v>0</v>
      </c>
      <c r="I23" s="18">
        <f t="shared" si="7"/>
        <v>0</v>
      </c>
      <c r="J23" s="18">
        <f t="shared" si="7"/>
        <v>3</v>
      </c>
      <c r="K23" s="92">
        <f t="shared" si="7"/>
        <v>2295</v>
      </c>
      <c r="L23" s="15">
        <f t="shared" si="2"/>
        <v>392</v>
      </c>
      <c r="M23" s="58">
        <f t="shared" si="7"/>
        <v>151875</v>
      </c>
      <c r="N23" s="58">
        <f t="shared" si="6"/>
        <v>392</v>
      </c>
      <c r="O23" s="58">
        <f t="shared" si="4"/>
        <v>154170</v>
      </c>
      <c r="P23" s="14"/>
    </row>
    <row r="24" spans="1:16" s="1" customFormat="1" ht="15.75" customHeight="1">
      <c r="A24" s="57">
        <v>19</v>
      </c>
      <c r="B24" s="57" t="s">
        <v>19</v>
      </c>
      <c r="C24" s="57"/>
      <c r="D24" s="58">
        <v>5400</v>
      </c>
      <c r="E24" s="58">
        <v>0</v>
      </c>
      <c r="F24" s="18"/>
      <c r="G24" s="92">
        <f>F24*D24</f>
        <v>0</v>
      </c>
      <c r="H24" s="18"/>
      <c r="I24" s="18"/>
      <c r="J24" s="18"/>
      <c r="L24" s="15">
        <f t="shared" si="2"/>
        <v>0</v>
      </c>
      <c r="M24" s="58">
        <f>G24</f>
        <v>0</v>
      </c>
      <c r="N24" s="58">
        <f>L24</f>
        <v>0</v>
      </c>
      <c r="O24" s="58">
        <f>M24</f>
        <v>0</v>
      </c>
      <c r="P24" s="20" t="s">
        <v>18</v>
      </c>
    </row>
    <row r="25" spans="1:16" s="93" customFormat="1" ht="15.75" customHeight="1">
      <c r="A25" s="57"/>
      <c r="B25" s="58" t="s">
        <v>20</v>
      </c>
      <c r="C25" s="58"/>
      <c r="D25" s="58"/>
      <c r="E25" s="58">
        <f>SUM(E23:E24)</f>
        <v>150660</v>
      </c>
      <c r="F25" s="58">
        <f>SUM(F23:F24)</f>
        <v>0</v>
      </c>
      <c r="G25" s="58">
        <f>SUM(G23:G24)</f>
        <v>1215</v>
      </c>
      <c r="H25" s="58">
        <f>H23</f>
        <v>0</v>
      </c>
      <c r="I25" s="58"/>
      <c r="J25" s="58">
        <f>J23</f>
        <v>3</v>
      </c>
      <c r="K25" s="58">
        <f>K23</f>
        <v>2295</v>
      </c>
      <c r="L25" s="58">
        <f>SUM(L23:L24)</f>
        <v>392</v>
      </c>
      <c r="M25" s="92">
        <f>SUM(M23:M24)</f>
        <v>151875</v>
      </c>
      <c r="N25" s="92">
        <f>C25+F25</f>
        <v>0</v>
      </c>
      <c r="O25" s="92">
        <f>SUM(O23:O24)</f>
        <v>154170</v>
      </c>
      <c r="P25" s="100"/>
    </row>
    <row r="26" spans="1:17" ht="16.5" customHeight="1">
      <c r="A26" s="30"/>
      <c r="B26" s="185" t="s">
        <v>31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21"/>
      <c r="Q26" s="21"/>
    </row>
    <row r="27" spans="1:15" s="131" customFormat="1" ht="15.75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</row>
    <row r="28" spans="1:15" s="131" customFormat="1" ht="15.75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</row>
    <row r="29" spans="1:15" s="131" customFormat="1" ht="15.75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</row>
    <row r="30" spans="2:9" ht="15.75" customHeight="1">
      <c r="B30" s="138" t="s">
        <v>70</v>
      </c>
      <c r="E30" s="130"/>
      <c r="F30" s="189" t="s">
        <v>71</v>
      </c>
      <c r="G30" s="189"/>
      <c r="H30" s="189"/>
      <c r="I30" s="130"/>
    </row>
    <row r="31" spans="2:4" ht="15.75">
      <c r="B31" s="117"/>
      <c r="C31" s="118"/>
      <c r="D31" s="119"/>
    </row>
  </sheetData>
  <mergeCells count="16">
    <mergeCell ref="Q22:V22"/>
    <mergeCell ref="F3:J3"/>
    <mergeCell ref="O3:P3"/>
    <mergeCell ref="N4:O4"/>
    <mergeCell ref="L4:M4"/>
    <mergeCell ref="Q17:S17"/>
    <mergeCell ref="F30:H30"/>
    <mergeCell ref="A2:P2"/>
    <mergeCell ref="F4:G4"/>
    <mergeCell ref="H4:I4"/>
    <mergeCell ref="P4:P5"/>
    <mergeCell ref="B26:O26"/>
    <mergeCell ref="J4:K4"/>
    <mergeCell ref="A4:A5"/>
    <mergeCell ref="B4:B5"/>
    <mergeCell ref="C4:E4"/>
  </mergeCells>
  <printOptions/>
  <pageMargins left="0.34" right="0" top="0.25" bottom="0.25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1"/>
  <sheetViews>
    <sheetView workbookViewId="0" topLeftCell="A1">
      <selection activeCell="K16" sqref="K16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88" customWidth="1"/>
    <col min="5" max="5" width="8.59765625" style="88" customWidth="1"/>
    <col min="6" max="6" width="6.09765625" style="35" customWidth="1"/>
    <col min="7" max="7" width="7.8984375" style="0" customWidth="1"/>
    <col min="8" max="8" width="6.09765625" style="0" customWidth="1"/>
    <col min="9" max="9" width="6.3984375" style="40" customWidth="1"/>
    <col min="10" max="10" width="6.8984375" style="40" customWidth="1"/>
    <col min="11" max="11" width="6.69921875" style="35" customWidth="1"/>
    <col min="12" max="12" width="6.3984375" style="0" customWidth="1"/>
    <col min="13" max="13" width="7.8984375" style="29" customWidth="1"/>
    <col min="14" max="14" width="6.3984375" style="29" customWidth="1"/>
    <col min="15" max="15" width="9.69921875" style="0" customWidth="1"/>
    <col min="16" max="16" width="7.69921875" style="0" customWidth="1"/>
  </cols>
  <sheetData>
    <row r="1" spans="1:16" ht="15.75">
      <c r="A1" s="21" t="s">
        <v>30</v>
      </c>
      <c r="B1" s="21"/>
      <c r="C1" s="21"/>
      <c r="D1" s="83"/>
      <c r="E1" s="83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85" t="s">
        <v>72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5.75">
      <c r="A3" s="2"/>
      <c r="B3" s="2"/>
      <c r="C3" s="5"/>
      <c r="D3" s="84"/>
      <c r="E3" s="84"/>
      <c r="F3" s="197" t="s">
        <v>76</v>
      </c>
      <c r="G3" s="197"/>
      <c r="H3" s="197"/>
      <c r="I3" s="197"/>
      <c r="J3" s="197"/>
      <c r="K3" s="33"/>
      <c r="L3" s="5"/>
      <c r="M3" s="27"/>
      <c r="N3" s="27"/>
      <c r="O3" s="205" t="s">
        <v>1</v>
      </c>
      <c r="P3" s="205"/>
    </row>
    <row r="4" spans="1:16" ht="19.5" customHeight="1">
      <c r="A4" s="198" t="s">
        <v>2</v>
      </c>
      <c r="B4" s="200" t="s">
        <v>0</v>
      </c>
      <c r="C4" s="202" t="s">
        <v>24</v>
      </c>
      <c r="D4" s="203"/>
      <c r="E4" s="204"/>
      <c r="F4" s="202" t="s">
        <v>25</v>
      </c>
      <c r="G4" s="208"/>
      <c r="H4" s="202" t="s">
        <v>28</v>
      </c>
      <c r="I4" s="208"/>
      <c r="J4" s="192" t="s">
        <v>22</v>
      </c>
      <c r="K4" s="193"/>
      <c r="L4" s="194" t="s">
        <v>26</v>
      </c>
      <c r="M4" s="195"/>
      <c r="N4" s="206" t="s">
        <v>21</v>
      </c>
      <c r="O4" s="207"/>
      <c r="P4" s="174" t="s">
        <v>3</v>
      </c>
    </row>
    <row r="5" spans="1:16" ht="33" customHeight="1">
      <c r="A5" s="199"/>
      <c r="B5" s="201"/>
      <c r="C5" s="8" t="s">
        <v>4</v>
      </c>
      <c r="D5" s="85" t="s">
        <v>27</v>
      </c>
      <c r="E5" s="86" t="s">
        <v>5</v>
      </c>
      <c r="F5" s="41" t="s">
        <v>4</v>
      </c>
      <c r="G5" s="9" t="s">
        <v>5</v>
      </c>
      <c r="H5" s="41" t="s">
        <v>4</v>
      </c>
      <c r="I5" s="39" t="s">
        <v>5</v>
      </c>
      <c r="J5" s="41" t="s">
        <v>4</v>
      </c>
      <c r="K5" s="8" t="s">
        <v>5</v>
      </c>
      <c r="L5" s="41" t="s">
        <v>4</v>
      </c>
      <c r="M5" s="63" t="s">
        <v>5</v>
      </c>
      <c r="N5" s="75" t="s">
        <v>4</v>
      </c>
      <c r="O5" s="68" t="s">
        <v>5</v>
      </c>
      <c r="P5" s="175"/>
    </row>
    <row r="6" spans="1:16" ht="15.75" customHeight="1">
      <c r="A6" s="10">
        <v>1</v>
      </c>
      <c r="B6" s="11" t="s">
        <v>55</v>
      </c>
      <c r="C6" s="12">
        <v>0</v>
      </c>
      <c r="D6" s="13">
        <v>675</v>
      </c>
      <c r="E6" s="57">
        <f>C6*D6</f>
        <v>0</v>
      </c>
      <c r="F6" s="57"/>
      <c r="G6" s="57">
        <f>D6*F6</f>
        <v>0</v>
      </c>
      <c r="H6" s="57"/>
      <c r="I6" s="57">
        <f aca="true" t="shared" si="0" ref="I6:I11">H6*D6</f>
        <v>0</v>
      </c>
      <c r="J6" s="57"/>
      <c r="K6" s="57"/>
      <c r="L6" s="15">
        <f>C6+F6-H6</f>
        <v>0</v>
      </c>
      <c r="M6" s="59">
        <f>L6*D6</f>
        <v>0</v>
      </c>
      <c r="N6" s="57">
        <f>L6</f>
        <v>0</v>
      </c>
      <c r="O6" s="57">
        <f>K6+M6</f>
        <v>0</v>
      </c>
      <c r="P6" s="132"/>
    </row>
    <row r="7" spans="1:16" s="1" customFormat="1" ht="15.75" customHeight="1">
      <c r="A7" s="10">
        <v>2</v>
      </c>
      <c r="B7" s="11" t="s">
        <v>6</v>
      </c>
      <c r="C7" s="12">
        <v>0</v>
      </c>
      <c r="D7" s="13">
        <v>405</v>
      </c>
      <c r="E7" s="57">
        <f aca="true" t="shared" si="1" ref="E7:E22">C7*D7</f>
        <v>0</v>
      </c>
      <c r="F7" s="57"/>
      <c r="G7" s="57">
        <f>D7*F7</f>
        <v>0</v>
      </c>
      <c r="H7" s="57"/>
      <c r="I7" s="57">
        <f t="shared" si="0"/>
        <v>0</v>
      </c>
      <c r="J7" s="57"/>
      <c r="K7" s="57"/>
      <c r="L7" s="15">
        <f aca="true" t="shared" si="2" ref="L7:L24">C7+F7-H7</f>
        <v>0</v>
      </c>
      <c r="M7" s="59">
        <f>L7*D7</f>
        <v>0</v>
      </c>
      <c r="N7" s="57">
        <f>L7</f>
        <v>0</v>
      </c>
      <c r="O7" s="57">
        <f>M7+K7</f>
        <v>0</v>
      </c>
      <c r="P7" s="14"/>
    </row>
    <row r="8" spans="1:16" s="1" customFormat="1" ht="15.75" customHeight="1">
      <c r="A8" s="10">
        <v>3</v>
      </c>
      <c r="B8" s="11" t="s">
        <v>7</v>
      </c>
      <c r="C8" s="12">
        <v>0</v>
      </c>
      <c r="D8" s="13">
        <v>360</v>
      </c>
      <c r="E8" s="57">
        <f t="shared" si="1"/>
        <v>0</v>
      </c>
      <c r="F8" s="57"/>
      <c r="G8" s="57">
        <f aca="true" t="shared" si="3" ref="G8:G22">D8*F8</f>
        <v>0</v>
      </c>
      <c r="H8" s="57"/>
      <c r="I8" s="57">
        <f t="shared" si="0"/>
        <v>0</v>
      </c>
      <c r="J8" s="57"/>
      <c r="K8" s="57"/>
      <c r="L8" s="15">
        <f t="shared" si="2"/>
        <v>0</v>
      </c>
      <c r="M8" s="59">
        <f aca="true" t="shared" si="4" ref="M8:M22">L8*D8</f>
        <v>0</v>
      </c>
      <c r="N8" s="57">
        <f aca="true" t="shared" si="5" ref="N8:N22">L8</f>
        <v>0</v>
      </c>
      <c r="O8" s="57">
        <f aca="true" t="shared" si="6" ref="O8:O22">M8+K8</f>
        <v>0</v>
      </c>
      <c r="P8" s="14"/>
    </row>
    <row r="9" spans="1:16" s="1" customFormat="1" ht="15.75" customHeight="1">
      <c r="A9" s="10">
        <v>4</v>
      </c>
      <c r="B9" s="11" t="s">
        <v>8</v>
      </c>
      <c r="C9" s="18">
        <v>2</v>
      </c>
      <c r="D9" s="13">
        <v>270</v>
      </c>
      <c r="E9" s="57">
        <f t="shared" si="1"/>
        <v>540</v>
      </c>
      <c r="F9" s="57"/>
      <c r="G9" s="57">
        <f t="shared" si="3"/>
        <v>0</v>
      </c>
      <c r="H9" s="57"/>
      <c r="I9" s="57">
        <f t="shared" si="0"/>
        <v>0</v>
      </c>
      <c r="J9" s="57"/>
      <c r="K9" s="57"/>
      <c r="L9" s="15">
        <f t="shared" si="2"/>
        <v>2</v>
      </c>
      <c r="M9" s="59">
        <f t="shared" si="4"/>
        <v>540</v>
      </c>
      <c r="N9" s="57">
        <f t="shared" si="5"/>
        <v>2</v>
      </c>
      <c r="O9" s="57">
        <f t="shared" si="6"/>
        <v>540</v>
      </c>
      <c r="P9" s="14"/>
    </row>
    <row r="10" spans="1:16" s="1" customFormat="1" ht="15.75" customHeight="1">
      <c r="A10" s="10">
        <v>5</v>
      </c>
      <c r="B10" s="11" t="s">
        <v>59</v>
      </c>
      <c r="C10" s="18">
        <v>1</v>
      </c>
      <c r="D10" s="13">
        <v>540</v>
      </c>
      <c r="E10" s="57">
        <f t="shared" si="1"/>
        <v>540</v>
      </c>
      <c r="F10" s="57"/>
      <c r="G10" s="57">
        <f t="shared" si="3"/>
        <v>0</v>
      </c>
      <c r="H10" s="57"/>
      <c r="I10" s="57">
        <f t="shared" si="0"/>
        <v>0</v>
      </c>
      <c r="J10" s="57"/>
      <c r="K10" s="57"/>
      <c r="L10" s="15">
        <f t="shared" si="2"/>
        <v>1</v>
      </c>
      <c r="M10" s="59">
        <f t="shared" si="4"/>
        <v>540</v>
      </c>
      <c r="N10" s="57">
        <f t="shared" si="5"/>
        <v>1</v>
      </c>
      <c r="O10" s="57">
        <f t="shared" si="6"/>
        <v>540</v>
      </c>
      <c r="P10" s="14"/>
    </row>
    <row r="11" spans="1:16" s="1" customFormat="1" ht="15.75" customHeight="1">
      <c r="A11" s="10">
        <v>6</v>
      </c>
      <c r="B11" s="11" t="s">
        <v>9</v>
      </c>
      <c r="C11" s="18">
        <v>8</v>
      </c>
      <c r="D11" s="13">
        <v>405</v>
      </c>
      <c r="E11" s="57">
        <f t="shared" si="1"/>
        <v>3240</v>
      </c>
      <c r="F11" s="57"/>
      <c r="G11" s="57">
        <f t="shared" si="3"/>
        <v>0</v>
      </c>
      <c r="H11" s="57">
        <v>4</v>
      </c>
      <c r="I11" s="57">
        <f t="shared" si="0"/>
        <v>1620</v>
      </c>
      <c r="J11" s="57"/>
      <c r="K11" s="57"/>
      <c r="L11" s="15">
        <f t="shared" si="2"/>
        <v>4</v>
      </c>
      <c r="M11" s="59">
        <f t="shared" si="4"/>
        <v>1620</v>
      </c>
      <c r="N11" s="57">
        <f t="shared" si="5"/>
        <v>4</v>
      </c>
      <c r="O11" s="57">
        <f t="shared" si="6"/>
        <v>1620</v>
      </c>
      <c r="P11" s="14"/>
    </row>
    <row r="12" spans="1:16" s="1" customFormat="1" ht="15.75" customHeight="1">
      <c r="A12" s="10">
        <v>7</v>
      </c>
      <c r="B12" s="11" t="s">
        <v>60</v>
      </c>
      <c r="C12" s="18">
        <v>4</v>
      </c>
      <c r="D12" s="13">
        <v>540</v>
      </c>
      <c r="E12" s="57">
        <f t="shared" si="1"/>
        <v>2160</v>
      </c>
      <c r="F12" s="57"/>
      <c r="G12" s="57">
        <f t="shared" si="3"/>
        <v>0</v>
      </c>
      <c r="H12" s="57"/>
      <c r="I12" s="57">
        <f aca="true" t="shared" si="7" ref="I12:I22">H12*D12</f>
        <v>0</v>
      </c>
      <c r="J12" s="57"/>
      <c r="K12" s="57"/>
      <c r="L12" s="15">
        <f t="shared" si="2"/>
        <v>4</v>
      </c>
      <c r="M12" s="59">
        <f t="shared" si="4"/>
        <v>2160</v>
      </c>
      <c r="N12" s="57">
        <f t="shared" si="5"/>
        <v>4</v>
      </c>
      <c r="O12" s="57">
        <f t="shared" si="6"/>
        <v>2160</v>
      </c>
      <c r="P12" s="14"/>
    </row>
    <row r="13" spans="1:16" s="1" customFormat="1" ht="15.75" customHeight="1">
      <c r="A13" s="10">
        <v>8</v>
      </c>
      <c r="B13" s="11" t="s">
        <v>46</v>
      </c>
      <c r="C13" s="18">
        <v>53</v>
      </c>
      <c r="D13" s="13">
        <v>270</v>
      </c>
      <c r="E13" s="57">
        <f t="shared" si="1"/>
        <v>14310</v>
      </c>
      <c r="F13" s="57"/>
      <c r="G13" s="57">
        <f t="shared" si="3"/>
        <v>0</v>
      </c>
      <c r="H13" s="57"/>
      <c r="I13" s="57">
        <f t="shared" si="7"/>
        <v>0</v>
      </c>
      <c r="J13" s="57"/>
      <c r="K13" s="57"/>
      <c r="L13" s="15">
        <f t="shared" si="2"/>
        <v>53</v>
      </c>
      <c r="M13" s="59">
        <f t="shared" si="4"/>
        <v>14310</v>
      </c>
      <c r="N13" s="57">
        <f t="shared" si="5"/>
        <v>53</v>
      </c>
      <c r="O13" s="57">
        <f t="shared" si="6"/>
        <v>14310</v>
      </c>
      <c r="P13" s="14"/>
    </row>
    <row r="14" spans="1:16" s="1" customFormat="1" ht="15.75" customHeight="1">
      <c r="A14" s="10">
        <v>9</v>
      </c>
      <c r="B14" s="11" t="s">
        <v>10</v>
      </c>
      <c r="C14" s="19">
        <v>16</v>
      </c>
      <c r="D14" s="13">
        <v>405</v>
      </c>
      <c r="E14" s="57">
        <f t="shared" si="1"/>
        <v>6480</v>
      </c>
      <c r="F14" s="57"/>
      <c r="G14" s="57">
        <f t="shared" si="3"/>
        <v>0</v>
      </c>
      <c r="H14" s="57"/>
      <c r="I14" s="57">
        <f t="shared" si="7"/>
        <v>0</v>
      </c>
      <c r="J14" s="57"/>
      <c r="K14" s="57"/>
      <c r="L14" s="15">
        <f t="shared" si="2"/>
        <v>16</v>
      </c>
      <c r="M14" s="59">
        <f t="shared" si="4"/>
        <v>6480</v>
      </c>
      <c r="N14" s="57">
        <f t="shared" si="5"/>
        <v>16</v>
      </c>
      <c r="O14" s="57">
        <f t="shared" si="6"/>
        <v>6480</v>
      </c>
      <c r="P14" s="14"/>
    </row>
    <row r="15" spans="1:16" s="1" customFormat="1" ht="15.75" customHeight="1">
      <c r="A15" s="10">
        <v>10</v>
      </c>
      <c r="B15" s="11" t="s">
        <v>11</v>
      </c>
      <c r="C15" s="19">
        <v>3</v>
      </c>
      <c r="D15" s="13">
        <v>540</v>
      </c>
      <c r="E15" s="57">
        <f t="shared" si="1"/>
        <v>1620</v>
      </c>
      <c r="F15" s="57"/>
      <c r="G15" s="57">
        <f t="shared" si="3"/>
        <v>0</v>
      </c>
      <c r="H15" s="57"/>
      <c r="I15" s="57">
        <f t="shared" si="7"/>
        <v>0</v>
      </c>
      <c r="J15" s="57"/>
      <c r="K15" s="57"/>
      <c r="L15" s="15">
        <f t="shared" si="2"/>
        <v>3</v>
      </c>
      <c r="M15" s="59">
        <f t="shared" si="4"/>
        <v>1620</v>
      </c>
      <c r="N15" s="57">
        <f t="shared" si="5"/>
        <v>3</v>
      </c>
      <c r="O15" s="57">
        <f t="shared" si="6"/>
        <v>1620</v>
      </c>
      <c r="P15" s="14"/>
    </row>
    <row r="16" spans="1:16" s="1" customFormat="1" ht="15.75" customHeight="1">
      <c r="A16" s="10">
        <v>11</v>
      </c>
      <c r="B16" s="11" t="s">
        <v>12</v>
      </c>
      <c r="C16" s="19">
        <v>13</v>
      </c>
      <c r="D16" s="13">
        <v>540</v>
      </c>
      <c r="E16" s="57">
        <f t="shared" si="1"/>
        <v>7020</v>
      </c>
      <c r="F16" s="57"/>
      <c r="G16" s="57">
        <f t="shared" si="3"/>
        <v>0</v>
      </c>
      <c r="H16" s="57"/>
      <c r="I16" s="57">
        <f t="shared" si="7"/>
        <v>0</v>
      </c>
      <c r="J16" s="57"/>
      <c r="K16" s="57"/>
      <c r="L16" s="15">
        <f t="shared" si="2"/>
        <v>13</v>
      </c>
      <c r="M16" s="59">
        <f t="shared" si="4"/>
        <v>7020</v>
      </c>
      <c r="N16" s="57">
        <f t="shared" si="5"/>
        <v>13</v>
      </c>
      <c r="O16" s="57">
        <f t="shared" si="6"/>
        <v>7020</v>
      </c>
      <c r="P16" s="14"/>
    </row>
    <row r="17" spans="1:16" s="1" customFormat="1" ht="15.75" customHeight="1">
      <c r="A17" s="10">
        <v>12</v>
      </c>
      <c r="B17" s="11" t="s">
        <v>13</v>
      </c>
      <c r="C17" s="19">
        <v>9</v>
      </c>
      <c r="D17" s="13">
        <v>540</v>
      </c>
      <c r="E17" s="57">
        <f t="shared" si="1"/>
        <v>4860</v>
      </c>
      <c r="F17" s="57"/>
      <c r="G17" s="57">
        <f t="shared" si="3"/>
        <v>0</v>
      </c>
      <c r="H17" s="57"/>
      <c r="I17" s="57">
        <f t="shared" si="7"/>
        <v>0</v>
      </c>
      <c r="J17" s="57"/>
      <c r="K17" s="57"/>
      <c r="L17" s="15">
        <f t="shared" si="2"/>
        <v>9</v>
      </c>
      <c r="M17" s="59">
        <f t="shared" si="4"/>
        <v>4860</v>
      </c>
      <c r="N17" s="57">
        <f t="shared" si="5"/>
        <v>9</v>
      </c>
      <c r="O17" s="57">
        <f t="shared" si="6"/>
        <v>4860</v>
      </c>
      <c r="P17" s="14"/>
    </row>
    <row r="18" spans="1:16" s="1" customFormat="1" ht="15.75" customHeight="1">
      <c r="A18" s="10">
        <v>13</v>
      </c>
      <c r="B18" s="11" t="s">
        <v>14</v>
      </c>
      <c r="C18" s="19">
        <v>3</v>
      </c>
      <c r="D18" s="13">
        <v>675</v>
      </c>
      <c r="E18" s="57">
        <f t="shared" si="1"/>
        <v>2025</v>
      </c>
      <c r="F18" s="57"/>
      <c r="G18" s="57">
        <f t="shared" si="3"/>
        <v>0</v>
      </c>
      <c r="H18" s="57"/>
      <c r="I18" s="57">
        <f t="shared" si="7"/>
        <v>0</v>
      </c>
      <c r="J18" s="57"/>
      <c r="K18" s="57"/>
      <c r="L18" s="15">
        <f t="shared" si="2"/>
        <v>3</v>
      </c>
      <c r="M18" s="59">
        <f t="shared" si="4"/>
        <v>2025</v>
      </c>
      <c r="N18" s="57">
        <f t="shared" si="5"/>
        <v>3</v>
      </c>
      <c r="O18" s="57">
        <f t="shared" si="6"/>
        <v>2025</v>
      </c>
      <c r="P18" s="14"/>
    </row>
    <row r="19" spans="1:16" s="1" customFormat="1" ht="15.75" customHeight="1">
      <c r="A19" s="10">
        <v>14</v>
      </c>
      <c r="B19" s="11" t="s">
        <v>15</v>
      </c>
      <c r="C19" s="19">
        <v>11</v>
      </c>
      <c r="D19" s="13">
        <v>675</v>
      </c>
      <c r="E19" s="57">
        <f t="shared" si="1"/>
        <v>7425</v>
      </c>
      <c r="F19" s="57"/>
      <c r="G19" s="57">
        <f t="shared" si="3"/>
        <v>0</v>
      </c>
      <c r="H19" s="57"/>
      <c r="I19" s="57">
        <f t="shared" si="7"/>
        <v>0</v>
      </c>
      <c r="J19" s="57"/>
      <c r="K19" s="57"/>
      <c r="L19" s="15">
        <f t="shared" si="2"/>
        <v>11</v>
      </c>
      <c r="M19" s="59">
        <f t="shared" si="4"/>
        <v>7425</v>
      </c>
      <c r="N19" s="57">
        <f t="shared" si="5"/>
        <v>11</v>
      </c>
      <c r="O19" s="57">
        <f t="shared" si="6"/>
        <v>7425</v>
      </c>
      <c r="P19" s="14"/>
    </row>
    <row r="20" spans="1:16" s="1" customFormat="1" ht="15.75" customHeight="1">
      <c r="A20" s="10">
        <v>15</v>
      </c>
      <c r="B20" s="16" t="s">
        <v>53</v>
      </c>
      <c r="C20" s="19">
        <v>0</v>
      </c>
      <c r="D20" s="13">
        <v>540</v>
      </c>
      <c r="E20" s="57">
        <f t="shared" si="1"/>
        <v>0</v>
      </c>
      <c r="F20" s="57"/>
      <c r="G20" s="57">
        <f t="shared" si="3"/>
        <v>0</v>
      </c>
      <c r="H20" s="57"/>
      <c r="I20" s="57">
        <f t="shared" si="7"/>
        <v>0</v>
      </c>
      <c r="J20" s="57"/>
      <c r="K20" s="57"/>
      <c r="L20" s="15">
        <f t="shared" si="2"/>
        <v>0</v>
      </c>
      <c r="M20" s="59">
        <f t="shared" si="4"/>
        <v>0</v>
      </c>
      <c r="N20" s="57"/>
      <c r="O20" s="57">
        <f t="shared" si="6"/>
        <v>0</v>
      </c>
      <c r="P20" s="14"/>
    </row>
    <row r="21" spans="1:16" s="1" customFormat="1" ht="15.75" customHeight="1">
      <c r="A21" s="10">
        <v>16</v>
      </c>
      <c r="B21" s="16" t="s">
        <v>54</v>
      </c>
      <c r="C21" s="13">
        <v>0</v>
      </c>
      <c r="D21" s="13">
        <v>405</v>
      </c>
      <c r="E21" s="57">
        <f t="shared" si="1"/>
        <v>0</v>
      </c>
      <c r="F21" s="57"/>
      <c r="G21" s="57">
        <f t="shared" si="3"/>
        <v>0</v>
      </c>
      <c r="H21" s="57"/>
      <c r="I21" s="57">
        <f t="shared" si="7"/>
        <v>0</v>
      </c>
      <c r="J21" s="57"/>
      <c r="K21" s="57"/>
      <c r="L21" s="15">
        <f t="shared" si="2"/>
        <v>0</v>
      </c>
      <c r="M21" s="59">
        <f t="shared" si="4"/>
        <v>0</v>
      </c>
      <c r="N21" s="57">
        <f t="shared" si="5"/>
        <v>0</v>
      </c>
      <c r="O21" s="57">
        <f t="shared" si="6"/>
        <v>0</v>
      </c>
      <c r="P21" s="14"/>
    </row>
    <row r="22" spans="1:16" s="1" customFormat="1" ht="15.75" customHeight="1">
      <c r="A22" s="10">
        <v>17</v>
      </c>
      <c r="B22" s="11" t="s">
        <v>16</v>
      </c>
      <c r="C22" s="19">
        <v>24</v>
      </c>
      <c r="D22" s="13">
        <v>270</v>
      </c>
      <c r="E22" s="57">
        <f t="shared" si="1"/>
        <v>6480</v>
      </c>
      <c r="F22" s="57"/>
      <c r="G22" s="57">
        <f t="shared" si="3"/>
        <v>0</v>
      </c>
      <c r="H22" s="57"/>
      <c r="I22" s="57">
        <f t="shared" si="7"/>
        <v>0</v>
      </c>
      <c r="J22" s="57"/>
      <c r="K22" s="57"/>
      <c r="L22" s="15">
        <f t="shared" si="2"/>
        <v>24</v>
      </c>
      <c r="M22" s="59">
        <f t="shared" si="4"/>
        <v>6480</v>
      </c>
      <c r="N22" s="57">
        <f t="shared" si="5"/>
        <v>24</v>
      </c>
      <c r="O22" s="57">
        <f t="shared" si="6"/>
        <v>6480</v>
      </c>
      <c r="P22" s="14"/>
    </row>
    <row r="23" spans="1:16" s="1" customFormat="1" ht="15.75" customHeight="1">
      <c r="A23" s="10">
        <v>18</v>
      </c>
      <c r="B23" s="17" t="s">
        <v>17</v>
      </c>
      <c r="C23" s="18">
        <v>147</v>
      </c>
      <c r="D23" s="87"/>
      <c r="E23" s="58">
        <f>SUM(E6:E22)</f>
        <v>56700</v>
      </c>
      <c r="F23" s="64"/>
      <c r="G23" s="92">
        <f aca="true" t="shared" si="8" ref="G23:O23">SUM(G7:G22)</f>
        <v>0</v>
      </c>
      <c r="H23" s="18">
        <f t="shared" si="8"/>
        <v>4</v>
      </c>
      <c r="I23" s="18">
        <f t="shared" si="8"/>
        <v>1620</v>
      </c>
      <c r="J23" s="64"/>
      <c r="K23" s="92"/>
      <c r="L23" s="15">
        <f t="shared" si="2"/>
        <v>143</v>
      </c>
      <c r="M23" s="64">
        <f t="shared" si="8"/>
        <v>55080</v>
      </c>
      <c r="N23" s="18">
        <f t="shared" si="8"/>
        <v>143</v>
      </c>
      <c r="O23" s="64">
        <f t="shared" si="8"/>
        <v>55080</v>
      </c>
      <c r="P23" s="14"/>
    </row>
    <row r="24" spans="1:16" s="1" customFormat="1" ht="15.75" customHeight="1">
      <c r="A24" s="10">
        <v>19</v>
      </c>
      <c r="B24" s="22" t="s">
        <v>19</v>
      </c>
      <c r="C24" s="14"/>
      <c r="D24" s="109">
        <v>5400</v>
      </c>
      <c r="E24" s="58">
        <f>C24*D24</f>
        <v>0</v>
      </c>
      <c r="F24" s="18"/>
      <c r="G24" s="92">
        <f>F24*D24</f>
        <v>0</v>
      </c>
      <c r="H24" s="18"/>
      <c r="I24" s="18"/>
      <c r="J24" s="18"/>
      <c r="L24" s="15">
        <f t="shared" si="2"/>
        <v>0</v>
      </c>
      <c r="M24" s="64">
        <f>G24</f>
        <v>0</v>
      </c>
      <c r="N24" s="64">
        <f>L24</f>
        <v>0</v>
      </c>
      <c r="O24" s="64">
        <f>M24</f>
        <v>0</v>
      </c>
      <c r="P24" s="14"/>
    </row>
    <row r="25" spans="1:16" s="93" customFormat="1" ht="15.75" customHeight="1">
      <c r="A25" s="90"/>
      <c r="B25" s="91" t="s">
        <v>20</v>
      </c>
      <c r="C25" s="94"/>
      <c r="D25" s="99"/>
      <c r="E25" s="92">
        <f>SUM(E23:E24)</f>
        <v>56700</v>
      </c>
      <c r="F25" s="59">
        <f>SUM(F23:F24)</f>
        <v>0</v>
      </c>
      <c r="G25" s="92">
        <f>SUM(G23:G24)</f>
        <v>0</v>
      </c>
      <c r="H25" s="15"/>
      <c r="I25" s="15"/>
      <c r="J25" s="15"/>
      <c r="K25" s="15"/>
      <c r="L25" s="95">
        <f>SUM(L23:L24)</f>
        <v>143</v>
      </c>
      <c r="M25" s="92">
        <f>SUM(M23:M24)</f>
        <v>55080</v>
      </c>
      <c r="N25" s="92">
        <f>C25+F25</f>
        <v>0</v>
      </c>
      <c r="O25" s="92">
        <f>SUM(O23:O24)</f>
        <v>55080</v>
      </c>
      <c r="P25" s="56"/>
    </row>
    <row r="26" spans="1:17" ht="16.5" customHeight="1">
      <c r="A26" s="30"/>
      <c r="B26" s="185" t="s">
        <v>31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21"/>
      <c r="Q26" s="21"/>
    </row>
    <row r="27" spans="1:16" ht="15.75">
      <c r="A27" s="185"/>
      <c r="B27" s="185"/>
      <c r="C27" s="185"/>
      <c r="D27" s="185"/>
      <c r="E27" s="185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31" spans="2:12" ht="15.75">
      <c r="B31" s="138" t="s">
        <v>70</v>
      </c>
      <c r="C31" s="103"/>
      <c r="D31" s="103"/>
      <c r="E31" s="130"/>
      <c r="F31" s="189" t="s">
        <v>71</v>
      </c>
      <c r="G31" s="189"/>
      <c r="H31" s="189"/>
      <c r="I31" s="130"/>
      <c r="J31" s="35"/>
      <c r="K31" s="103"/>
      <c r="L31" s="29"/>
    </row>
  </sheetData>
  <mergeCells count="15">
    <mergeCell ref="F3:J3"/>
    <mergeCell ref="A2:P2"/>
    <mergeCell ref="A4:A5"/>
    <mergeCell ref="B4:B5"/>
    <mergeCell ref="C4:E4"/>
    <mergeCell ref="O3:P3"/>
    <mergeCell ref="N4:O4"/>
    <mergeCell ref="P4:P5"/>
    <mergeCell ref="F4:G4"/>
    <mergeCell ref="H4:I4"/>
    <mergeCell ref="F31:H31"/>
    <mergeCell ref="J4:K4"/>
    <mergeCell ref="A27:E27"/>
    <mergeCell ref="L4:M4"/>
    <mergeCell ref="B26:O26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5"/>
  <sheetViews>
    <sheetView workbookViewId="0" topLeftCell="A13">
      <selection activeCell="O28" sqref="O28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.09765625" style="0" customWidth="1"/>
    <col min="4" max="4" width="7.3984375" style="0" customWidth="1"/>
    <col min="5" max="5" width="8.8984375" style="0" customWidth="1"/>
    <col min="6" max="6" width="6.09765625" style="35" customWidth="1"/>
    <col min="7" max="7" width="8.69921875" style="0" customWidth="1"/>
    <col min="8" max="8" width="6.09765625" style="0" customWidth="1"/>
    <col min="9" max="9" width="9.09765625" style="40" customWidth="1"/>
    <col min="10" max="10" width="6.09765625" style="40" customWidth="1"/>
    <col min="11" max="11" width="8.3984375" style="35" customWidth="1"/>
    <col min="12" max="12" width="6.3984375" style="0" customWidth="1"/>
    <col min="13" max="13" width="9.69921875" style="29" customWidth="1"/>
    <col min="14" max="14" width="6" style="29" customWidth="1"/>
    <col min="15" max="15" width="10.296875" style="0" customWidth="1"/>
    <col min="16" max="16" width="7.59765625" style="0" customWidth="1"/>
  </cols>
  <sheetData>
    <row r="1" spans="1:16" ht="15.75">
      <c r="A1" s="21" t="s">
        <v>63</v>
      </c>
      <c r="B1" s="21"/>
      <c r="C1" s="21"/>
      <c r="D1" s="21"/>
      <c r="E1" s="21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85" t="s">
        <v>72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5.75">
      <c r="A3" s="2"/>
      <c r="B3" s="2"/>
      <c r="C3" s="5"/>
      <c r="D3" s="5"/>
      <c r="E3" s="5"/>
      <c r="F3" s="197" t="s">
        <v>78</v>
      </c>
      <c r="G3" s="197"/>
      <c r="H3" s="197"/>
      <c r="I3" s="197"/>
      <c r="J3" s="197"/>
      <c r="K3" s="33"/>
      <c r="L3" s="5"/>
      <c r="M3" s="27"/>
      <c r="N3" s="27"/>
      <c r="O3" s="205" t="s">
        <v>1</v>
      </c>
      <c r="P3" s="205"/>
    </row>
    <row r="4" spans="1:16" ht="19.5" customHeight="1">
      <c r="A4" s="198" t="s">
        <v>2</v>
      </c>
      <c r="B4" s="200" t="s">
        <v>0</v>
      </c>
      <c r="C4" s="209" t="s">
        <v>24</v>
      </c>
      <c r="D4" s="179"/>
      <c r="E4" s="180"/>
      <c r="F4" s="209" t="s">
        <v>25</v>
      </c>
      <c r="G4" s="210"/>
      <c r="H4" s="209" t="s">
        <v>28</v>
      </c>
      <c r="I4" s="210"/>
      <c r="J4" s="211" t="s">
        <v>22</v>
      </c>
      <c r="K4" s="178"/>
      <c r="L4" s="172" t="s">
        <v>26</v>
      </c>
      <c r="M4" s="173"/>
      <c r="N4" s="170" t="s">
        <v>21</v>
      </c>
      <c r="O4" s="171"/>
      <c r="P4" s="174" t="s">
        <v>3</v>
      </c>
    </row>
    <row r="5" spans="1:16" ht="33" customHeight="1">
      <c r="A5" s="199"/>
      <c r="B5" s="201"/>
      <c r="C5" s="68" t="s">
        <v>4</v>
      </c>
      <c r="D5" s="128" t="s">
        <v>27</v>
      </c>
      <c r="E5" s="71" t="s">
        <v>5</v>
      </c>
      <c r="F5" s="75" t="s">
        <v>4</v>
      </c>
      <c r="G5" s="71" t="s">
        <v>5</v>
      </c>
      <c r="H5" s="75" t="s">
        <v>4</v>
      </c>
      <c r="I5" s="76" t="s">
        <v>5</v>
      </c>
      <c r="J5" s="75" t="s">
        <v>4</v>
      </c>
      <c r="K5" s="68" t="s">
        <v>5</v>
      </c>
      <c r="L5" s="75" t="s">
        <v>4</v>
      </c>
      <c r="M5" s="63" t="s">
        <v>5</v>
      </c>
      <c r="N5" s="75" t="s">
        <v>4</v>
      </c>
      <c r="O5" s="68" t="s">
        <v>5</v>
      </c>
      <c r="P5" s="175"/>
    </row>
    <row r="6" spans="1:16" ht="15.75" customHeight="1">
      <c r="A6" s="10">
        <v>1</v>
      </c>
      <c r="B6" s="11" t="s">
        <v>55</v>
      </c>
      <c r="C6" s="12">
        <v>0</v>
      </c>
      <c r="D6" s="13">
        <v>675</v>
      </c>
      <c r="E6" s="57">
        <f>C6*D6</f>
        <v>0</v>
      </c>
      <c r="F6" s="57"/>
      <c r="G6" s="57">
        <f>D6*F6</f>
        <v>0</v>
      </c>
      <c r="H6" s="57"/>
      <c r="I6" s="57">
        <f aca="true" t="shared" si="0" ref="I6:I22">H6*D6</f>
        <v>0</v>
      </c>
      <c r="J6" s="57"/>
      <c r="K6" s="57"/>
      <c r="L6" s="59">
        <f>C6+F6-H6</f>
        <v>0</v>
      </c>
      <c r="M6" s="59">
        <f>L6*D6</f>
        <v>0</v>
      </c>
      <c r="N6" s="57">
        <f>L6</f>
        <v>0</v>
      </c>
      <c r="O6" s="57">
        <f>K6+M6</f>
        <v>0</v>
      </c>
      <c r="P6" s="132"/>
    </row>
    <row r="7" spans="1:16" s="1" customFormat="1" ht="15.75" customHeight="1">
      <c r="A7" s="10">
        <v>2</v>
      </c>
      <c r="B7" s="11" t="s">
        <v>6</v>
      </c>
      <c r="C7" s="64">
        <v>0</v>
      </c>
      <c r="D7" s="12">
        <v>405</v>
      </c>
      <c r="E7" s="57">
        <f aca="true" t="shared" si="1" ref="E7:E22">C7*D7</f>
        <v>0</v>
      </c>
      <c r="F7" s="57"/>
      <c r="G7" s="57">
        <f>D7*F7</f>
        <v>0</v>
      </c>
      <c r="H7" s="57"/>
      <c r="I7" s="57">
        <f t="shared" si="0"/>
        <v>0</v>
      </c>
      <c r="J7" s="57"/>
      <c r="K7" s="57"/>
      <c r="L7" s="59">
        <f aca="true" t="shared" si="2" ref="L7:L24">C7+F7-H7</f>
        <v>0</v>
      </c>
      <c r="M7" s="59">
        <f>L7*D7</f>
        <v>0</v>
      </c>
      <c r="N7" s="57">
        <f>L7</f>
        <v>0</v>
      </c>
      <c r="O7" s="57">
        <f>K7+M7</f>
        <v>0</v>
      </c>
      <c r="P7" s="14"/>
    </row>
    <row r="8" spans="1:18" s="1" customFormat="1" ht="15.75" customHeight="1">
      <c r="A8" s="10">
        <v>3</v>
      </c>
      <c r="B8" s="11" t="s">
        <v>7</v>
      </c>
      <c r="C8" s="64">
        <v>1</v>
      </c>
      <c r="D8" s="12">
        <v>405</v>
      </c>
      <c r="E8" s="57">
        <f t="shared" si="1"/>
        <v>405</v>
      </c>
      <c r="F8" s="57"/>
      <c r="G8" s="57">
        <f aca="true" t="shared" si="3" ref="G8:G22">D8*F8</f>
        <v>0</v>
      </c>
      <c r="H8" s="57"/>
      <c r="I8" s="57">
        <f t="shared" si="0"/>
        <v>0</v>
      </c>
      <c r="J8" s="57"/>
      <c r="K8" s="57"/>
      <c r="L8" s="59">
        <f t="shared" si="2"/>
        <v>1</v>
      </c>
      <c r="M8" s="59">
        <f aca="true" t="shared" si="4" ref="M8:M22">L8*D8</f>
        <v>405</v>
      </c>
      <c r="N8" s="57">
        <f aca="true" t="shared" si="5" ref="N8:N21">L8</f>
        <v>1</v>
      </c>
      <c r="O8" s="57">
        <f aca="true" t="shared" si="6" ref="O8:O22">K8+M8</f>
        <v>405</v>
      </c>
      <c r="P8" s="14"/>
      <c r="R8" s="1" t="s">
        <v>18</v>
      </c>
    </row>
    <row r="9" spans="1:16" s="1" customFormat="1" ht="15.75" customHeight="1">
      <c r="A9" s="10">
        <v>4</v>
      </c>
      <c r="B9" s="11" t="s">
        <v>8</v>
      </c>
      <c r="C9" s="64">
        <v>2</v>
      </c>
      <c r="D9" s="12">
        <v>270</v>
      </c>
      <c r="E9" s="57">
        <f t="shared" si="1"/>
        <v>540</v>
      </c>
      <c r="F9" s="57"/>
      <c r="G9" s="57">
        <f t="shared" si="3"/>
        <v>0</v>
      </c>
      <c r="H9" s="57"/>
      <c r="I9" s="57">
        <f t="shared" si="0"/>
        <v>0</v>
      </c>
      <c r="J9" s="57"/>
      <c r="K9" s="57"/>
      <c r="L9" s="59">
        <f t="shared" si="2"/>
        <v>2</v>
      </c>
      <c r="M9" s="59">
        <f t="shared" si="4"/>
        <v>540</v>
      </c>
      <c r="N9" s="57">
        <f t="shared" si="5"/>
        <v>2</v>
      </c>
      <c r="O9" s="57">
        <f t="shared" si="6"/>
        <v>540</v>
      </c>
      <c r="P9" s="14"/>
    </row>
    <row r="10" spans="1:16" s="1" customFormat="1" ht="15.75" customHeight="1">
      <c r="A10" s="10">
        <v>5</v>
      </c>
      <c r="B10" s="11" t="s">
        <v>57</v>
      </c>
      <c r="C10" s="64">
        <v>6</v>
      </c>
      <c r="D10" s="12">
        <v>540</v>
      </c>
      <c r="E10" s="57">
        <f t="shared" si="1"/>
        <v>3240</v>
      </c>
      <c r="F10" s="57">
        <v>1</v>
      </c>
      <c r="G10" s="57">
        <f t="shared" si="3"/>
        <v>540</v>
      </c>
      <c r="H10" s="57"/>
      <c r="I10" s="57">
        <f t="shared" si="0"/>
        <v>0</v>
      </c>
      <c r="J10" s="57">
        <v>1</v>
      </c>
      <c r="K10" s="57">
        <v>540</v>
      </c>
      <c r="L10" s="59">
        <f t="shared" si="2"/>
        <v>7</v>
      </c>
      <c r="M10" s="59">
        <f t="shared" si="4"/>
        <v>3780</v>
      </c>
      <c r="N10" s="57">
        <f t="shared" si="5"/>
        <v>7</v>
      </c>
      <c r="O10" s="57">
        <f t="shared" si="6"/>
        <v>4320</v>
      </c>
      <c r="P10" s="14"/>
    </row>
    <row r="11" spans="1:16" s="1" customFormat="1" ht="15.75" customHeight="1">
      <c r="A11" s="10">
        <v>6</v>
      </c>
      <c r="B11" s="11" t="s">
        <v>9</v>
      </c>
      <c r="C11" s="64">
        <v>3</v>
      </c>
      <c r="D11" s="12">
        <v>405</v>
      </c>
      <c r="E11" s="57">
        <f t="shared" si="1"/>
        <v>1215</v>
      </c>
      <c r="F11" s="57"/>
      <c r="G11" s="57">
        <f t="shared" si="3"/>
        <v>0</v>
      </c>
      <c r="H11" s="57"/>
      <c r="I11" s="57">
        <f t="shared" si="0"/>
        <v>0</v>
      </c>
      <c r="J11" s="57"/>
      <c r="K11" s="57"/>
      <c r="L11" s="59">
        <f t="shared" si="2"/>
        <v>3</v>
      </c>
      <c r="M11" s="59">
        <f t="shared" si="4"/>
        <v>1215</v>
      </c>
      <c r="N11" s="57">
        <f t="shared" si="5"/>
        <v>3</v>
      </c>
      <c r="O11" s="57">
        <f t="shared" si="6"/>
        <v>1215</v>
      </c>
      <c r="P11" s="14"/>
    </row>
    <row r="12" spans="1:17" s="1" customFormat="1" ht="15.75" customHeight="1">
      <c r="A12" s="10">
        <v>7</v>
      </c>
      <c r="B12" s="11" t="s">
        <v>60</v>
      </c>
      <c r="C12" s="64">
        <v>3</v>
      </c>
      <c r="D12" s="12">
        <v>540</v>
      </c>
      <c r="E12" s="57">
        <f t="shared" si="1"/>
        <v>1620</v>
      </c>
      <c r="F12" s="57"/>
      <c r="G12" s="57">
        <f t="shared" si="3"/>
        <v>0</v>
      </c>
      <c r="H12" s="57"/>
      <c r="I12" s="57">
        <f t="shared" si="0"/>
        <v>0</v>
      </c>
      <c r="J12" s="57"/>
      <c r="K12" s="57"/>
      <c r="L12" s="59">
        <f t="shared" si="2"/>
        <v>3</v>
      </c>
      <c r="M12" s="59">
        <f t="shared" si="4"/>
        <v>1620</v>
      </c>
      <c r="N12" s="57">
        <f t="shared" si="5"/>
        <v>3</v>
      </c>
      <c r="O12" s="57">
        <f t="shared" si="6"/>
        <v>1620</v>
      </c>
      <c r="P12" s="14"/>
      <c r="Q12" s="14"/>
    </row>
    <row r="13" spans="1:17" s="1" customFormat="1" ht="15.75" customHeight="1">
      <c r="A13" s="10">
        <v>8</v>
      </c>
      <c r="B13" s="11" t="s">
        <v>45</v>
      </c>
      <c r="C13" s="64">
        <v>112</v>
      </c>
      <c r="D13" s="18">
        <v>270</v>
      </c>
      <c r="E13" s="57">
        <f t="shared" si="1"/>
        <v>30240</v>
      </c>
      <c r="F13" s="57">
        <v>1</v>
      </c>
      <c r="G13" s="57">
        <f t="shared" si="3"/>
        <v>270</v>
      </c>
      <c r="H13" s="57"/>
      <c r="I13" s="57">
        <f t="shared" si="0"/>
        <v>0</v>
      </c>
      <c r="J13" s="57">
        <v>1</v>
      </c>
      <c r="K13" s="57">
        <v>1080</v>
      </c>
      <c r="L13" s="59">
        <f t="shared" si="2"/>
        <v>113</v>
      </c>
      <c r="M13" s="59">
        <f t="shared" si="4"/>
        <v>30510</v>
      </c>
      <c r="N13" s="57">
        <f t="shared" si="5"/>
        <v>113</v>
      </c>
      <c r="O13" s="57">
        <f t="shared" si="6"/>
        <v>31590</v>
      </c>
      <c r="P13" s="14"/>
      <c r="Q13" s="14"/>
    </row>
    <row r="14" spans="1:17" s="1" customFormat="1" ht="15.75" customHeight="1">
      <c r="A14" s="10">
        <v>9</v>
      </c>
      <c r="B14" s="11" t="s">
        <v>10</v>
      </c>
      <c r="C14" s="58">
        <v>64</v>
      </c>
      <c r="D14" s="18">
        <v>405</v>
      </c>
      <c r="E14" s="57">
        <f t="shared" si="1"/>
        <v>25920</v>
      </c>
      <c r="F14" s="57"/>
      <c r="G14" s="57">
        <f t="shared" si="3"/>
        <v>0</v>
      </c>
      <c r="H14" s="57"/>
      <c r="I14" s="57">
        <f t="shared" si="0"/>
        <v>0</v>
      </c>
      <c r="J14" s="57"/>
      <c r="K14" s="57"/>
      <c r="L14" s="59">
        <f t="shared" si="2"/>
        <v>64</v>
      </c>
      <c r="M14" s="59">
        <f t="shared" si="4"/>
        <v>25920</v>
      </c>
      <c r="N14" s="57">
        <f t="shared" si="5"/>
        <v>64</v>
      </c>
      <c r="O14" s="57">
        <f t="shared" si="6"/>
        <v>25920</v>
      </c>
      <c r="P14" s="14"/>
      <c r="Q14" s="14"/>
    </row>
    <row r="15" spans="1:16" s="1" customFormat="1" ht="15.75" customHeight="1">
      <c r="A15" s="10">
        <v>10</v>
      </c>
      <c r="B15" s="11" t="s">
        <v>11</v>
      </c>
      <c r="C15" s="58">
        <v>14</v>
      </c>
      <c r="D15" s="18">
        <v>540</v>
      </c>
      <c r="E15" s="57">
        <f t="shared" si="1"/>
        <v>7560</v>
      </c>
      <c r="F15" s="57"/>
      <c r="G15" s="57">
        <f t="shared" si="3"/>
        <v>0</v>
      </c>
      <c r="H15" s="57"/>
      <c r="I15" s="57">
        <f t="shared" si="0"/>
        <v>0</v>
      </c>
      <c r="J15" s="57"/>
      <c r="K15" s="57"/>
      <c r="L15" s="59">
        <f t="shared" si="2"/>
        <v>14</v>
      </c>
      <c r="M15" s="59">
        <f t="shared" si="4"/>
        <v>7560</v>
      </c>
      <c r="N15" s="57">
        <f t="shared" si="5"/>
        <v>14</v>
      </c>
      <c r="O15" s="57">
        <f t="shared" si="6"/>
        <v>7560</v>
      </c>
      <c r="P15" s="14"/>
    </row>
    <row r="16" spans="1:16" s="1" customFormat="1" ht="15.75" customHeight="1">
      <c r="A16" s="10">
        <v>11</v>
      </c>
      <c r="B16" s="11" t="s">
        <v>12</v>
      </c>
      <c r="C16" s="58">
        <v>19</v>
      </c>
      <c r="D16" s="18">
        <v>540</v>
      </c>
      <c r="E16" s="57">
        <f t="shared" si="1"/>
        <v>10260</v>
      </c>
      <c r="F16" s="57"/>
      <c r="G16" s="57">
        <f t="shared" si="3"/>
        <v>0</v>
      </c>
      <c r="H16" s="57"/>
      <c r="I16" s="57">
        <f t="shared" si="0"/>
        <v>0</v>
      </c>
      <c r="J16" s="57"/>
      <c r="K16" s="57"/>
      <c r="L16" s="59">
        <f t="shared" si="2"/>
        <v>19</v>
      </c>
      <c r="M16" s="59">
        <f t="shared" si="4"/>
        <v>10260</v>
      </c>
      <c r="N16" s="57">
        <f t="shared" si="5"/>
        <v>19</v>
      </c>
      <c r="O16" s="57">
        <f t="shared" si="6"/>
        <v>10260</v>
      </c>
      <c r="P16" s="14"/>
    </row>
    <row r="17" spans="1:16" s="1" customFormat="1" ht="15.75" customHeight="1">
      <c r="A17" s="10">
        <v>12</v>
      </c>
      <c r="B17" s="11" t="s">
        <v>13</v>
      </c>
      <c r="C17" s="58">
        <v>43</v>
      </c>
      <c r="D17" s="18">
        <v>540</v>
      </c>
      <c r="E17" s="57">
        <f t="shared" si="1"/>
        <v>23220</v>
      </c>
      <c r="F17" s="57">
        <v>1</v>
      </c>
      <c r="G17" s="57">
        <f t="shared" si="3"/>
        <v>540</v>
      </c>
      <c r="H17" s="57"/>
      <c r="I17" s="57">
        <f t="shared" si="0"/>
        <v>0</v>
      </c>
      <c r="J17" s="57">
        <v>1</v>
      </c>
      <c r="K17" s="57">
        <v>540</v>
      </c>
      <c r="L17" s="59">
        <f t="shared" si="2"/>
        <v>44</v>
      </c>
      <c r="M17" s="59">
        <f t="shared" si="4"/>
        <v>23760</v>
      </c>
      <c r="N17" s="57">
        <f t="shared" si="5"/>
        <v>44</v>
      </c>
      <c r="O17" s="57">
        <f t="shared" si="6"/>
        <v>24300</v>
      </c>
      <c r="P17" s="14"/>
    </row>
    <row r="18" spans="1:16" s="1" customFormat="1" ht="15.75" customHeight="1">
      <c r="A18" s="10">
        <v>13</v>
      </c>
      <c r="B18" s="11" t="s">
        <v>14</v>
      </c>
      <c r="C18" s="58">
        <v>5</v>
      </c>
      <c r="D18" s="18">
        <v>675</v>
      </c>
      <c r="E18" s="57">
        <f t="shared" si="1"/>
        <v>3375</v>
      </c>
      <c r="F18" s="57"/>
      <c r="G18" s="57">
        <f t="shared" si="3"/>
        <v>0</v>
      </c>
      <c r="H18" s="57"/>
      <c r="I18" s="57">
        <f t="shared" si="0"/>
        <v>0</v>
      </c>
      <c r="J18" s="57"/>
      <c r="K18" s="57"/>
      <c r="L18" s="59">
        <f t="shared" si="2"/>
        <v>5</v>
      </c>
      <c r="M18" s="59">
        <f t="shared" si="4"/>
        <v>3375</v>
      </c>
      <c r="N18" s="57">
        <f t="shared" si="5"/>
        <v>5</v>
      </c>
      <c r="O18" s="57">
        <f t="shared" si="6"/>
        <v>3375</v>
      </c>
      <c r="P18" s="14"/>
    </row>
    <row r="19" spans="1:16" s="1" customFormat="1" ht="15.75" customHeight="1">
      <c r="A19" s="10">
        <v>14</v>
      </c>
      <c r="B19" s="11" t="s">
        <v>15</v>
      </c>
      <c r="C19" s="58">
        <v>17</v>
      </c>
      <c r="D19" s="18">
        <v>675</v>
      </c>
      <c r="E19" s="57">
        <f>C19*D19</f>
        <v>11475</v>
      </c>
      <c r="F19" s="57">
        <v>2</v>
      </c>
      <c r="G19" s="57">
        <f>D19*F19</f>
        <v>1350</v>
      </c>
      <c r="H19" s="57"/>
      <c r="I19" s="57">
        <f t="shared" si="0"/>
        <v>0</v>
      </c>
      <c r="J19" s="57">
        <v>2</v>
      </c>
      <c r="K19" s="57">
        <v>1350</v>
      </c>
      <c r="L19" s="59">
        <f>C19+F19-H19</f>
        <v>19</v>
      </c>
      <c r="M19" s="59">
        <f>L19*D19</f>
        <v>12825</v>
      </c>
      <c r="N19" s="57">
        <f>L19</f>
        <v>19</v>
      </c>
      <c r="O19" s="57">
        <f>K19+M19</f>
        <v>14175</v>
      </c>
      <c r="P19" s="14"/>
    </row>
    <row r="20" spans="1:16" s="1" customFormat="1" ht="15.75" customHeight="1">
      <c r="A20" s="10">
        <v>15</v>
      </c>
      <c r="B20" s="16" t="s">
        <v>53</v>
      </c>
      <c r="C20" s="58">
        <v>0</v>
      </c>
      <c r="D20" s="12">
        <v>540</v>
      </c>
      <c r="E20" s="57">
        <f>C20*D20</f>
        <v>0</v>
      </c>
      <c r="F20" s="57"/>
      <c r="G20" s="57">
        <f>D20*F20</f>
        <v>0</v>
      </c>
      <c r="H20" s="57"/>
      <c r="I20" s="57">
        <f t="shared" si="0"/>
        <v>0</v>
      </c>
      <c r="J20" s="57"/>
      <c r="K20" s="57"/>
      <c r="L20" s="59">
        <f t="shared" si="2"/>
        <v>0</v>
      </c>
      <c r="M20" s="59">
        <f>L20*D20</f>
        <v>0</v>
      </c>
      <c r="N20" s="57">
        <f>L20</f>
        <v>0</v>
      </c>
      <c r="O20" s="57">
        <f>K20+M20</f>
        <v>0</v>
      </c>
      <c r="P20" s="14"/>
    </row>
    <row r="21" spans="1:16" s="1" customFormat="1" ht="15.75" customHeight="1">
      <c r="A21" s="10">
        <v>16</v>
      </c>
      <c r="B21" s="16" t="s">
        <v>54</v>
      </c>
      <c r="C21" s="58">
        <v>1</v>
      </c>
      <c r="D21" s="12">
        <v>405</v>
      </c>
      <c r="E21" s="57">
        <f t="shared" si="1"/>
        <v>405</v>
      </c>
      <c r="F21" s="57"/>
      <c r="G21" s="57">
        <f t="shared" si="3"/>
        <v>0</v>
      </c>
      <c r="H21" s="57"/>
      <c r="I21" s="57">
        <f t="shared" si="0"/>
        <v>0</v>
      </c>
      <c r="J21" s="57"/>
      <c r="K21" s="57"/>
      <c r="L21" s="59">
        <f t="shared" si="2"/>
        <v>1</v>
      </c>
      <c r="M21" s="59">
        <f t="shared" si="4"/>
        <v>405</v>
      </c>
      <c r="N21" s="57">
        <f t="shared" si="5"/>
        <v>1</v>
      </c>
      <c r="O21" s="57">
        <f>M21+K21</f>
        <v>405</v>
      </c>
      <c r="P21" s="14"/>
    </row>
    <row r="22" spans="1:16" s="1" customFormat="1" ht="15.75" customHeight="1">
      <c r="A22" s="10">
        <v>17</v>
      </c>
      <c r="B22" s="11" t="s">
        <v>16</v>
      </c>
      <c r="C22" s="58">
        <v>64</v>
      </c>
      <c r="D22" s="18">
        <v>270</v>
      </c>
      <c r="E22" s="57">
        <f t="shared" si="1"/>
        <v>17280</v>
      </c>
      <c r="F22" s="57"/>
      <c r="G22" s="57">
        <f t="shared" si="3"/>
        <v>0</v>
      </c>
      <c r="H22" s="57"/>
      <c r="I22" s="57">
        <f t="shared" si="0"/>
        <v>0</v>
      </c>
      <c r="J22" s="57"/>
      <c r="K22" s="57"/>
      <c r="L22" s="59">
        <f t="shared" si="2"/>
        <v>64</v>
      </c>
      <c r="M22" s="59">
        <f t="shared" si="4"/>
        <v>17280</v>
      </c>
      <c r="N22" s="57">
        <f>L22</f>
        <v>64</v>
      </c>
      <c r="O22" s="57">
        <f t="shared" si="6"/>
        <v>17280</v>
      </c>
      <c r="P22" s="14"/>
    </row>
    <row r="23" spans="1:16" s="1" customFormat="1" ht="15.75" customHeight="1">
      <c r="A23" s="10">
        <v>18</v>
      </c>
      <c r="B23" s="17" t="s">
        <v>17</v>
      </c>
      <c r="C23" s="64">
        <f>SUM(C6:C22)</f>
        <v>354</v>
      </c>
      <c r="D23" s="64"/>
      <c r="E23" s="64">
        <f aca="true" t="shared" si="7" ref="E23:O23">SUM(E7:E22)</f>
        <v>136755</v>
      </c>
      <c r="F23" s="64">
        <f t="shared" si="7"/>
        <v>5</v>
      </c>
      <c r="G23" s="64">
        <f t="shared" si="7"/>
        <v>2700</v>
      </c>
      <c r="H23" s="64">
        <f>SUM(H6:H22)</f>
        <v>0</v>
      </c>
      <c r="I23" s="64">
        <f t="shared" si="7"/>
        <v>0</v>
      </c>
      <c r="J23" s="64">
        <f>SUM(J6:J22)</f>
        <v>5</v>
      </c>
      <c r="K23" s="64">
        <f>SUM(K6:K22)</f>
        <v>3510</v>
      </c>
      <c r="L23" s="59">
        <f>SUM(L6:L22)</f>
        <v>359</v>
      </c>
      <c r="M23" s="64">
        <f t="shared" si="7"/>
        <v>139455</v>
      </c>
      <c r="N23" s="64">
        <f>SUM(N6:N22)</f>
        <v>359</v>
      </c>
      <c r="O23" s="64">
        <f t="shared" si="7"/>
        <v>142965</v>
      </c>
      <c r="P23" s="14"/>
    </row>
    <row r="24" spans="1:16" s="1" customFormat="1" ht="15.75" customHeight="1">
      <c r="A24" s="10">
        <v>19</v>
      </c>
      <c r="B24" s="22" t="s">
        <v>19</v>
      </c>
      <c r="C24" s="65"/>
      <c r="D24" s="109">
        <v>5400</v>
      </c>
      <c r="E24" s="57">
        <f>C24*D24</f>
        <v>0</v>
      </c>
      <c r="F24" s="64"/>
      <c r="G24" s="64">
        <f>F24*D24</f>
        <v>0</v>
      </c>
      <c r="H24" s="64"/>
      <c r="I24" s="64"/>
      <c r="J24" s="64"/>
      <c r="K24" s="64"/>
      <c r="L24" s="59">
        <f t="shared" si="2"/>
        <v>0</v>
      </c>
      <c r="M24" s="64">
        <f>G24</f>
        <v>0</v>
      </c>
      <c r="N24" s="64">
        <f>L24</f>
        <v>0</v>
      </c>
      <c r="O24" s="64">
        <f>M24</f>
        <v>0</v>
      </c>
      <c r="P24" s="20"/>
    </row>
    <row r="25" spans="1:16" s="93" customFormat="1" ht="15.75" customHeight="1">
      <c r="A25" s="10">
        <v>20</v>
      </c>
      <c r="B25" s="91" t="s">
        <v>20</v>
      </c>
      <c r="C25" s="96"/>
      <c r="D25" s="96"/>
      <c r="E25" s="92">
        <f>SUM(E23:E24)</f>
        <v>136755</v>
      </c>
      <c r="F25" s="92">
        <f>SUM(F23:F24)</f>
        <v>5</v>
      </c>
      <c r="G25" s="92">
        <f>SUM(G23:G24)</f>
        <v>2700</v>
      </c>
      <c r="H25" s="59"/>
      <c r="I25" s="59"/>
      <c r="J25" s="59">
        <f>SUM(J23:J24)</f>
        <v>5</v>
      </c>
      <c r="K25" s="92">
        <f>SUM(K23:K24)</f>
        <v>3510</v>
      </c>
      <c r="L25" s="92">
        <f>SUM(L23:L24)</f>
        <v>359</v>
      </c>
      <c r="M25" s="92">
        <f>SUM(M23:M24)</f>
        <v>139455</v>
      </c>
      <c r="N25" s="59">
        <f>C25+F25</f>
        <v>5</v>
      </c>
      <c r="O25" s="92">
        <f>SUM(O23:O24)</f>
        <v>142965</v>
      </c>
      <c r="P25" s="56"/>
    </row>
    <row r="26" spans="1:17" ht="16.5" customHeight="1">
      <c r="A26" s="30"/>
      <c r="B26" s="185" t="s">
        <v>31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21"/>
      <c r="Q26" s="21"/>
    </row>
    <row r="27" spans="1:16" ht="15.75">
      <c r="A27" s="185"/>
      <c r="B27" s="185"/>
      <c r="C27" s="185"/>
      <c r="D27" s="185"/>
      <c r="E27" s="185"/>
      <c r="F27" s="36"/>
      <c r="G27" s="31"/>
      <c r="H27" s="3"/>
      <c r="I27" s="32"/>
      <c r="J27" s="32"/>
      <c r="K27" s="32"/>
      <c r="L27" s="32"/>
      <c r="M27" s="32"/>
      <c r="N27" s="32"/>
      <c r="O27" s="181">
        <v>540</v>
      </c>
      <c r="P27" s="32"/>
    </row>
    <row r="28" spans="8:15" ht="15">
      <c r="H28" t="s">
        <v>18</v>
      </c>
      <c r="O28" s="182">
        <f>O27+O25</f>
        <v>143505</v>
      </c>
    </row>
    <row r="29" ht="15">
      <c r="M29" s="29" t="s">
        <v>18</v>
      </c>
    </row>
    <row r="31" spans="2:12" ht="15.75">
      <c r="B31" s="138" t="s">
        <v>70</v>
      </c>
      <c r="C31" s="103"/>
      <c r="D31" s="103"/>
      <c r="E31" s="130"/>
      <c r="F31" s="189" t="s">
        <v>71</v>
      </c>
      <c r="G31" s="189"/>
      <c r="H31" s="189"/>
      <c r="I31" s="130"/>
      <c r="J31" s="35"/>
      <c r="K31" s="103"/>
      <c r="L31" s="29"/>
    </row>
    <row r="35" ht="15">
      <c r="B35" t="s">
        <v>87</v>
      </c>
    </row>
  </sheetData>
  <mergeCells count="15">
    <mergeCell ref="A2:P2"/>
    <mergeCell ref="A4:A5"/>
    <mergeCell ref="B4:B5"/>
    <mergeCell ref="C4:E4"/>
    <mergeCell ref="O3:P3"/>
    <mergeCell ref="N4:O4"/>
    <mergeCell ref="P4:P5"/>
    <mergeCell ref="L4:M4"/>
    <mergeCell ref="A27:E27"/>
    <mergeCell ref="B26:O26"/>
    <mergeCell ref="F3:J3"/>
    <mergeCell ref="F31:H31"/>
    <mergeCell ref="F4:G4"/>
    <mergeCell ref="H4:I4"/>
    <mergeCell ref="J4:K4"/>
  </mergeCells>
  <printOptions/>
  <pageMargins left="0.35" right="0" top="0.25" bottom="0.25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I28" sqref="I28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6.09765625" style="0" customWidth="1"/>
    <col min="4" max="4" width="8.3984375" style="0" customWidth="1"/>
    <col min="6" max="6" width="6.09765625" style="35" customWidth="1"/>
    <col min="7" max="7" width="8.09765625" style="0" customWidth="1"/>
    <col min="8" max="8" width="6.8984375" style="0" customWidth="1"/>
    <col min="9" max="9" width="8.3984375" style="40" customWidth="1"/>
    <col min="10" max="10" width="6.3984375" style="40" customWidth="1"/>
    <col min="11" max="11" width="7.3984375" style="35" customWidth="1"/>
    <col min="12" max="12" width="6.3984375" style="0" customWidth="1"/>
    <col min="13" max="13" width="9.59765625" style="29" customWidth="1"/>
    <col min="14" max="14" width="6.3984375" style="29" customWidth="1"/>
    <col min="15" max="15" width="9.3984375" style="0" customWidth="1"/>
    <col min="16" max="16" width="6.59765625" style="0" customWidth="1"/>
  </cols>
  <sheetData>
    <row r="1" spans="1:16" ht="15.75">
      <c r="A1" s="21" t="s">
        <v>30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85" t="s">
        <v>72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5.75">
      <c r="A3" s="2"/>
      <c r="B3" s="2"/>
      <c r="C3" s="5"/>
      <c r="D3" s="5"/>
      <c r="E3" s="5"/>
      <c r="F3" s="197" t="s">
        <v>79</v>
      </c>
      <c r="G3" s="197"/>
      <c r="H3" s="197"/>
      <c r="I3" s="197"/>
      <c r="J3" s="197"/>
      <c r="K3" s="33"/>
      <c r="L3" s="5"/>
      <c r="M3" s="27"/>
      <c r="N3" s="27"/>
      <c r="O3" s="89" t="s">
        <v>1</v>
      </c>
      <c r="P3" s="89"/>
    </row>
    <row r="4" spans="1:16" ht="19.5" customHeight="1">
      <c r="A4" s="198" t="s">
        <v>2</v>
      </c>
      <c r="B4" s="200" t="s">
        <v>0</v>
      </c>
      <c r="C4" s="202" t="s">
        <v>24</v>
      </c>
      <c r="D4" s="203"/>
      <c r="E4" s="204"/>
      <c r="F4" s="202" t="s">
        <v>25</v>
      </c>
      <c r="G4" s="208"/>
      <c r="H4" s="202" t="s">
        <v>28</v>
      </c>
      <c r="I4" s="208"/>
      <c r="J4" s="192" t="s">
        <v>22</v>
      </c>
      <c r="K4" s="193"/>
      <c r="L4" s="194" t="s">
        <v>26</v>
      </c>
      <c r="M4" s="195"/>
      <c r="N4" s="206" t="s">
        <v>21</v>
      </c>
      <c r="O4" s="207"/>
      <c r="P4" s="200" t="s">
        <v>3</v>
      </c>
    </row>
    <row r="5" spans="1:16" ht="33" customHeight="1">
      <c r="A5" s="199"/>
      <c r="B5" s="201"/>
      <c r="C5" s="41" t="s">
        <v>4</v>
      </c>
      <c r="D5" s="41" t="s">
        <v>27</v>
      </c>
      <c r="E5" s="41" t="s">
        <v>5</v>
      </c>
      <c r="F5" s="41" t="s">
        <v>4</v>
      </c>
      <c r="G5" s="41" t="s">
        <v>5</v>
      </c>
      <c r="H5" s="41" t="s">
        <v>4</v>
      </c>
      <c r="I5" s="41" t="s">
        <v>5</v>
      </c>
      <c r="J5" s="41" t="s">
        <v>4</v>
      </c>
      <c r="K5" s="41" t="s">
        <v>5</v>
      </c>
      <c r="L5" s="41" t="s">
        <v>4</v>
      </c>
      <c r="M5" s="41" t="s">
        <v>5</v>
      </c>
      <c r="N5" s="41" t="s">
        <v>4</v>
      </c>
      <c r="O5" s="8" t="s">
        <v>5</v>
      </c>
      <c r="P5" s="216"/>
    </row>
    <row r="6" spans="1:16" ht="15.75" customHeight="1">
      <c r="A6" s="10">
        <v>1</v>
      </c>
      <c r="B6" s="11" t="s">
        <v>55</v>
      </c>
      <c r="C6" s="12">
        <v>0</v>
      </c>
      <c r="D6" s="13">
        <v>675</v>
      </c>
      <c r="E6" s="57">
        <f>C6*D6</f>
        <v>0</v>
      </c>
      <c r="F6" s="57"/>
      <c r="G6" s="57">
        <f>D6*F6</f>
        <v>0</v>
      </c>
      <c r="H6" s="57"/>
      <c r="I6" s="57">
        <f aca="true" t="shared" si="0" ref="I6:I11">H6*D6</f>
        <v>0</v>
      </c>
      <c r="J6" s="57"/>
      <c r="K6" s="57"/>
      <c r="L6" s="15">
        <f>C6+F6-H6</f>
        <v>0</v>
      </c>
      <c r="M6" s="59">
        <f>L6*D6</f>
        <v>0</v>
      </c>
      <c r="N6" s="57">
        <f>L6</f>
        <v>0</v>
      </c>
      <c r="O6" s="57">
        <f>K6+M6</f>
        <v>0</v>
      </c>
      <c r="P6" s="133"/>
    </row>
    <row r="7" spans="1:16" s="1" customFormat="1" ht="15.75" customHeight="1">
      <c r="A7" s="10">
        <v>2</v>
      </c>
      <c r="B7" s="11" t="s">
        <v>6</v>
      </c>
      <c r="C7" s="58">
        <v>3</v>
      </c>
      <c r="D7" s="13">
        <v>405</v>
      </c>
      <c r="E7" s="57">
        <f aca="true" t="shared" si="1" ref="E7:E22">C7*D7</f>
        <v>1215</v>
      </c>
      <c r="F7" s="57"/>
      <c r="G7" s="57">
        <f>D7*F7</f>
        <v>0</v>
      </c>
      <c r="H7" s="57"/>
      <c r="I7" s="57">
        <f t="shared" si="0"/>
        <v>0</v>
      </c>
      <c r="J7" s="57"/>
      <c r="K7" s="57"/>
      <c r="L7" s="15">
        <f aca="true" t="shared" si="2" ref="L7:L24">C7+F7-H7</f>
        <v>3</v>
      </c>
      <c r="M7" s="57">
        <f>L7*D7</f>
        <v>1215</v>
      </c>
      <c r="N7" s="57">
        <f>L7</f>
        <v>3</v>
      </c>
      <c r="O7" s="57">
        <f>K7+M7</f>
        <v>1215</v>
      </c>
      <c r="P7" s="57"/>
    </row>
    <row r="8" spans="1:18" s="1" customFormat="1" ht="15.75" customHeight="1">
      <c r="A8" s="10">
        <v>3</v>
      </c>
      <c r="B8" s="11" t="s">
        <v>7</v>
      </c>
      <c r="C8" s="58">
        <v>3</v>
      </c>
      <c r="D8" s="13">
        <v>405</v>
      </c>
      <c r="E8" s="57">
        <f t="shared" si="1"/>
        <v>1215</v>
      </c>
      <c r="F8" s="57"/>
      <c r="G8" s="57">
        <f aca="true" t="shared" si="3" ref="G8:G22">D8*F8</f>
        <v>0</v>
      </c>
      <c r="H8" s="57"/>
      <c r="I8" s="57">
        <f t="shared" si="0"/>
        <v>0</v>
      </c>
      <c r="J8" s="57"/>
      <c r="K8" s="57"/>
      <c r="L8" s="15">
        <f t="shared" si="2"/>
        <v>3</v>
      </c>
      <c r="M8" s="57">
        <f aca="true" t="shared" si="4" ref="M8:M22">L8*D8</f>
        <v>1215</v>
      </c>
      <c r="N8" s="57">
        <f aca="true" t="shared" si="5" ref="N8:N22">L8</f>
        <v>3</v>
      </c>
      <c r="O8" s="57">
        <f aca="true" t="shared" si="6" ref="O8:O23">K8+M8</f>
        <v>1215</v>
      </c>
      <c r="P8" s="214" t="s">
        <v>47</v>
      </c>
      <c r="Q8" s="215"/>
      <c r="R8" s="215"/>
    </row>
    <row r="9" spans="1:16" s="1" customFormat="1" ht="15.75" customHeight="1">
      <c r="A9" s="10">
        <v>4</v>
      </c>
      <c r="B9" s="11" t="s">
        <v>8</v>
      </c>
      <c r="C9" s="58">
        <v>4</v>
      </c>
      <c r="D9" s="13">
        <v>270</v>
      </c>
      <c r="E9" s="57">
        <f t="shared" si="1"/>
        <v>1080</v>
      </c>
      <c r="F9" s="57"/>
      <c r="G9" s="57">
        <f t="shared" si="3"/>
        <v>0</v>
      </c>
      <c r="H9" s="57"/>
      <c r="I9" s="57">
        <f t="shared" si="0"/>
        <v>0</v>
      </c>
      <c r="J9" s="57"/>
      <c r="K9" s="57"/>
      <c r="L9" s="15">
        <f t="shared" si="2"/>
        <v>4</v>
      </c>
      <c r="M9" s="57">
        <f t="shared" si="4"/>
        <v>1080</v>
      </c>
      <c r="N9" s="57">
        <f t="shared" si="5"/>
        <v>4</v>
      </c>
      <c r="O9" s="57">
        <f t="shared" si="6"/>
        <v>1080</v>
      </c>
      <c r="P9" s="57"/>
    </row>
    <row r="10" spans="1:16" s="1" customFormat="1" ht="15.75" customHeight="1">
      <c r="A10" s="10">
        <v>5</v>
      </c>
      <c r="B10" s="11" t="s">
        <v>57</v>
      </c>
      <c r="C10" s="58">
        <v>12</v>
      </c>
      <c r="D10" s="13">
        <v>540</v>
      </c>
      <c r="E10" s="57">
        <f t="shared" si="1"/>
        <v>6480</v>
      </c>
      <c r="F10" s="57"/>
      <c r="G10" s="57">
        <f t="shared" si="3"/>
        <v>0</v>
      </c>
      <c r="H10" s="57"/>
      <c r="I10" s="57">
        <f t="shared" si="0"/>
        <v>0</v>
      </c>
      <c r="J10" s="57"/>
      <c r="K10" s="57"/>
      <c r="L10" s="15">
        <f t="shared" si="2"/>
        <v>12</v>
      </c>
      <c r="M10" s="57">
        <f t="shared" si="4"/>
        <v>6480</v>
      </c>
      <c r="N10" s="57">
        <f t="shared" si="5"/>
        <v>12</v>
      </c>
      <c r="O10" s="57">
        <f t="shared" si="6"/>
        <v>6480</v>
      </c>
      <c r="P10" s="57"/>
    </row>
    <row r="11" spans="1:16" s="1" customFormat="1" ht="15.75" customHeight="1">
      <c r="A11" s="10">
        <v>6</v>
      </c>
      <c r="B11" s="11" t="s">
        <v>9</v>
      </c>
      <c r="C11" s="58">
        <v>7</v>
      </c>
      <c r="D11" s="13">
        <v>405</v>
      </c>
      <c r="E11" s="57">
        <f t="shared" si="1"/>
        <v>2835</v>
      </c>
      <c r="F11" s="57"/>
      <c r="G11" s="57">
        <f t="shared" si="3"/>
        <v>0</v>
      </c>
      <c r="H11" s="57"/>
      <c r="I11" s="57">
        <f t="shared" si="0"/>
        <v>0</v>
      </c>
      <c r="J11" s="57"/>
      <c r="K11" s="57"/>
      <c r="L11" s="15">
        <f t="shared" si="2"/>
        <v>7</v>
      </c>
      <c r="M11" s="57">
        <f t="shared" si="4"/>
        <v>2835</v>
      </c>
      <c r="N11" s="57">
        <f t="shared" si="5"/>
        <v>7</v>
      </c>
      <c r="O11" s="57">
        <f t="shared" si="6"/>
        <v>2835</v>
      </c>
      <c r="P11" s="57"/>
    </row>
    <row r="12" spans="1:16" s="1" customFormat="1" ht="15.75" customHeight="1">
      <c r="A12" s="10">
        <v>7</v>
      </c>
      <c r="B12" s="11" t="s">
        <v>61</v>
      </c>
      <c r="C12" s="58">
        <v>2</v>
      </c>
      <c r="D12" s="13">
        <v>540</v>
      </c>
      <c r="E12" s="57">
        <f t="shared" si="1"/>
        <v>1080</v>
      </c>
      <c r="F12" s="57"/>
      <c r="G12" s="57">
        <f t="shared" si="3"/>
        <v>0</v>
      </c>
      <c r="H12" s="57"/>
      <c r="I12" s="57">
        <f aca="true" t="shared" si="7" ref="I12:I22">H12*D12</f>
        <v>0</v>
      </c>
      <c r="J12" s="57"/>
      <c r="K12" s="57"/>
      <c r="L12" s="15">
        <f t="shared" si="2"/>
        <v>2</v>
      </c>
      <c r="M12" s="57">
        <f t="shared" si="4"/>
        <v>1080</v>
      </c>
      <c r="N12" s="57">
        <f t="shared" si="5"/>
        <v>2</v>
      </c>
      <c r="O12" s="57">
        <f t="shared" si="6"/>
        <v>1080</v>
      </c>
      <c r="P12" s="57"/>
    </row>
    <row r="13" spans="1:18" s="1" customFormat="1" ht="15.75" customHeight="1">
      <c r="A13" s="10">
        <v>8</v>
      </c>
      <c r="B13" s="11" t="s">
        <v>45</v>
      </c>
      <c r="C13" s="58">
        <v>107</v>
      </c>
      <c r="D13" s="19">
        <v>270</v>
      </c>
      <c r="E13" s="57">
        <f t="shared" si="1"/>
        <v>28890</v>
      </c>
      <c r="F13" s="57">
        <v>2</v>
      </c>
      <c r="G13" s="57">
        <f t="shared" si="3"/>
        <v>540</v>
      </c>
      <c r="H13" s="57"/>
      <c r="I13" s="57">
        <f t="shared" si="7"/>
        <v>0</v>
      </c>
      <c r="J13" s="57">
        <v>2</v>
      </c>
      <c r="K13" s="57">
        <v>1080</v>
      </c>
      <c r="L13" s="15">
        <f t="shared" si="2"/>
        <v>109</v>
      </c>
      <c r="M13" s="57">
        <f t="shared" si="4"/>
        <v>29430</v>
      </c>
      <c r="N13" s="57">
        <f t="shared" si="5"/>
        <v>109</v>
      </c>
      <c r="O13" s="57">
        <f t="shared" si="6"/>
        <v>30510</v>
      </c>
      <c r="P13" s="212"/>
      <c r="Q13" s="213"/>
      <c r="R13" s="213"/>
    </row>
    <row r="14" spans="1:16" s="1" customFormat="1" ht="15.75" customHeight="1">
      <c r="A14" s="10">
        <v>9</v>
      </c>
      <c r="B14" s="11" t="s">
        <v>10</v>
      </c>
      <c r="C14" s="58">
        <v>16</v>
      </c>
      <c r="D14" s="19">
        <v>405</v>
      </c>
      <c r="E14" s="57">
        <f t="shared" si="1"/>
        <v>6480</v>
      </c>
      <c r="F14" s="57"/>
      <c r="G14" s="57">
        <f t="shared" si="3"/>
        <v>0</v>
      </c>
      <c r="H14" s="57"/>
      <c r="I14" s="57">
        <f t="shared" si="7"/>
        <v>0</v>
      </c>
      <c r="J14" s="57"/>
      <c r="K14" s="57"/>
      <c r="L14" s="15">
        <f t="shared" si="2"/>
        <v>16</v>
      </c>
      <c r="M14" s="57">
        <f t="shared" si="4"/>
        <v>6480</v>
      </c>
      <c r="N14" s="57">
        <f t="shared" si="5"/>
        <v>16</v>
      </c>
      <c r="O14" s="57">
        <f t="shared" si="6"/>
        <v>6480</v>
      </c>
      <c r="P14" s="57"/>
    </row>
    <row r="15" spans="1:16" s="1" customFormat="1" ht="15.75" customHeight="1">
      <c r="A15" s="10">
        <v>10</v>
      </c>
      <c r="B15" s="11" t="s">
        <v>11</v>
      </c>
      <c r="C15" s="58">
        <v>3</v>
      </c>
      <c r="D15" s="19">
        <v>540</v>
      </c>
      <c r="E15" s="57">
        <f t="shared" si="1"/>
        <v>1620</v>
      </c>
      <c r="F15" s="57"/>
      <c r="G15" s="57">
        <f t="shared" si="3"/>
        <v>0</v>
      </c>
      <c r="H15" s="57"/>
      <c r="I15" s="57">
        <f t="shared" si="7"/>
        <v>0</v>
      </c>
      <c r="J15" s="57"/>
      <c r="K15" s="57"/>
      <c r="L15" s="15">
        <f t="shared" si="2"/>
        <v>3</v>
      </c>
      <c r="M15" s="57">
        <f t="shared" si="4"/>
        <v>1620</v>
      </c>
      <c r="N15" s="57">
        <f t="shared" si="5"/>
        <v>3</v>
      </c>
      <c r="O15" s="57">
        <f t="shared" si="6"/>
        <v>1620</v>
      </c>
      <c r="P15" s="57"/>
    </row>
    <row r="16" spans="1:16" s="1" customFormat="1" ht="15.75" customHeight="1">
      <c r="A16" s="10">
        <v>11</v>
      </c>
      <c r="B16" s="11" t="s">
        <v>12</v>
      </c>
      <c r="C16" s="58">
        <v>3</v>
      </c>
      <c r="D16" s="19">
        <v>540</v>
      </c>
      <c r="E16" s="57">
        <f t="shared" si="1"/>
        <v>1620</v>
      </c>
      <c r="F16" s="57"/>
      <c r="G16" s="57">
        <f t="shared" si="3"/>
        <v>0</v>
      </c>
      <c r="H16" s="57"/>
      <c r="I16" s="57">
        <f t="shared" si="7"/>
        <v>0</v>
      </c>
      <c r="J16" s="57"/>
      <c r="K16" s="57"/>
      <c r="L16" s="15">
        <f t="shared" si="2"/>
        <v>3</v>
      </c>
      <c r="M16" s="57">
        <f t="shared" si="4"/>
        <v>1620</v>
      </c>
      <c r="N16" s="57">
        <f t="shared" si="5"/>
        <v>3</v>
      </c>
      <c r="O16" s="57">
        <f t="shared" si="6"/>
        <v>1620</v>
      </c>
      <c r="P16" s="57"/>
    </row>
    <row r="17" spans="1:16" s="1" customFormat="1" ht="15.75" customHeight="1">
      <c r="A17" s="10">
        <v>12</v>
      </c>
      <c r="B17" s="11" t="s">
        <v>13</v>
      </c>
      <c r="C17" s="58">
        <v>30</v>
      </c>
      <c r="D17" s="13">
        <v>540</v>
      </c>
      <c r="E17" s="57">
        <f t="shared" si="1"/>
        <v>16200</v>
      </c>
      <c r="F17" s="57"/>
      <c r="G17" s="57">
        <f t="shared" si="3"/>
        <v>0</v>
      </c>
      <c r="H17" s="57"/>
      <c r="I17" s="57">
        <f t="shared" si="7"/>
        <v>0</v>
      </c>
      <c r="J17" s="57"/>
      <c r="K17" s="57"/>
      <c r="L17" s="15">
        <f t="shared" si="2"/>
        <v>30</v>
      </c>
      <c r="M17" s="57">
        <f t="shared" si="4"/>
        <v>16200</v>
      </c>
      <c r="N17" s="57">
        <f t="shared" si="5"/>
        <v>30</v>
      </c>
      <c r="O17" s="57">
        <f t="shared" si="6"/>
        <v>16200</v>
      </c>
      <c r="P17" s="57"/>
    </row>
    <row r="18" spans="1:16" s="1" customFormat="1" ht="15.75" customHeight="1">
      <c r="A18" s="10">
        <v>13</v>
      </c>
      <c r="B18" s="11" t="s">
        <v>14</v>
      </c>
      <c r="C18" s="58">
        <v>11</v>
      </c>
      <c r="D18" s="13">
        <v>675</v>
      </c>
      <c r="E18" s="57">
        <f t="shared" si="1"/>
        <v>7425</v>
      </c>
      <c r="F18" s="57"/>
      <c r="G18" s="57">
        <f t="shared" si="3"/>
        <v>0</v>
      </c>
      <c r="H18" s="57"/>
      <c r="I18" s="57">
        <f t="shared" si="7"/>
        <v>0</v>
      </c>
      <c r="J18" s="57"/>
      <c r="K18" s="57"/>
      <c r="L18" s="15">
        <f t="shared" si="2"/>
        <v>11</v>
      </c>
      <c r="M18" s="57">
        <f t="shared" si="4"/>
        <v>7425</v>
      </c>
      <c r="N18" s="57">
        <f t="shared" si="5"/>
        <v>11</v>
      </c>
      <c r="O18" s="57">
        <f t="shared" si="6"/>
        <v>7425</v>
      </c>
      <c r="P18" s="57"/>
    </row>
    <row r="19" spans="1:16" s="1" customFormat="1" ht="15.75" customHeight="1">
      <c r="A19" s="10">
        <v>14</v>
      </c>
      <c r="B19" s="11" t="s">
        <v>15</v>
      </c>
      <c r="C19" s="58">
        <v>20</v>
      </c>
      <c r="D19" s="13">
        <v>675</v>
      </c>
      <c r="E19" s="57">
        <f t="shared" si="1"/>
        <v>13500</v>
      </c>
      <c r="F19" s="57"/>
      <c r="G19" s="57">
        <f t="shared" si="3"/>
        <v>0</v>
      </c>
      <c r="H19" s="57">
        <v>1</v>
      </c>
      <c r="I19" s="57">
        <f t="shared" si="7"/>
        <v>675</v>
      </c>
      <c r="J19" s="57"/>
      <c r="K19" s="57"/>
      <c r="L19" s="15">
        <f t="shared" si="2"/>
        <v>19</v>
      </c>
      <c r="M19" s="57">
        <f t="shared" si="4"/>
        <v>12825</v>
      </c>
      <c r="N19" s="57">
        <f t="shared" si="5"/>
        <v>19</v>
      </c>
      <c r="O19" s="57">
        <f t="shared" si="6"/>
        <v>12825</v>
      </c>
      <c r="P19" s="57"/>
    </row>
    <row r="20" spans="1:16" s="1" customFormat="1" ht="15.75" customHeight="1">
      <c r="A20" s="10">
        <v>15</v>
      </c>
      <c r="B20" s="16" t="s">
        <v>53</v>
      </c>
      <c r="C20" s="58">
        <v>0</v>
      </c>
      <c r="D20" s="13">
        <v>540</v>
      </c>
      <c r="E20" s="57">
        <f t="shared" si="1"/>
        <v>0</v>
      </c>
      <c r="F20" s="57"/>
      <c r="G20" s="57">
        <f t="shared" si="3"/>
        <v>0</v>
      </c>
      <c r="H20" s="57"/>
      <c r="I20" s="57">
        <f t="shared" si="7"/>
        <v>0</v>
      </c>
      <c r="J20" s="57"/>
      <c r="K20" s="57"/>
      <c r="L20" s="15">
        <f t="shared" si="2"/>
        <v>0</v>
      </c>
      <c r="M20" s="57">
        <f t="shared" si="4"/>
        <v>0</v>
      </c>
      <c r="N20" s="57"/>
      <c r="O20" s="57">
        <f t="shared" si="6"/>
        <v>0</v>
      </c>
      <c r="P20" s="57"/>
    </row>
    <row r="21" spans="1:16" s="1" customFormat="1" ht="15.75" customHeight="1">
      <c r="A21" s="10">
        <v>16</v>
      </c>
      <c r="B21" s="16" t="s">
        <v>54</v>
      </c>
      <c r="C21" s="58">
        <v>0</v>
      </c>
      <c r="D21" s="13">
        <v>270</v>
      </c>
      <c r="E21" s="57">
        <f t="shared" si="1"/>
        <v>0</v>
      </c>
      <c r="F21" s="57"/>
      <c r="G21" s="57">
        <f t="shared" si="3"/>
        <v>0</v>
      </c>
      <c r="H21" s="57"/>
      <c r="I21" s="57">
        <f t="shared" si="7"/>
        <v>0</v>
      </c>
      <c r="J21" s="57"/>
      <c r="K21" s="57"/>
      <c r="L21" s="15">
        <f t="shared" si="2"/>
        <v>0</v>
      </c>
      <c r="M21" s="57">
        <f t="shared" si="4"/>
        <v>0</v>
      </c>
      <c r="N21" s="57">
        <f t="shared" si="5"/>
        <v>0</v>
      </c>
      <c r="O21" s="57">
        <f t="shared" si="6"/>
        <v>0</v>
      </c>
      <c r="P21" s="57"/>
    </row>
    <row r="22" spans="1:19" s="1" customFormat="1" ht="15.75" customHeight="1">
      <c r="A22" s="10">
        <v>17</v>
      </c>
      <c r="B22" s="11" t="s">
        <v>16</v>
      </c>
      <c r="C22" s="58">
        <v>59</v>
      </c>
      <c r="D22" s="13">
        <v>270</v>
      </c>
      <c r="E22" s="57">
        <f t="shared" si="1"/>
        <v>15930</v>
      </c>
      <c r="F22" s="57">
        <v>3</v>
      </c>
      <c r="G22" s="57">
        <f t="shared" si="3"/>
        <v>810</v>
      </c>
      <c r="H22" s="57">
        <v>1</v>
      </c>
      <c r="I22" s="57">
        <f t="shared" si="7"/>
        <v>270</v>
      </c>
      <c r="J22" s="57">
        <v>3</v>
      </c>
      <c r="K22" s="57">
        <v>810</v>
      </c>
      <c r="L22" s="15">
        <f t="shared" si="2"/>
        <v>61</v>
      </c>
      <c r="M22" s="57">
        <f t="shared" si="4"/>
        <v>16470</v>
      </c>
      <c r="N22" s="57">
        <f t="shared" si="5"/>
        <v>61</v>
      </c>
      <c r="O22" s="57">
        <f t="shared" si="6"/>
        <v>17280</v>
      </c>
      <c r="P22" s="212"/>
      <c r="Q22" s="213"/>
      <c r="R22" s="213"/>
      <c r="S22" s="213"/>
    </row>
    <row r="23" spans="1:16" s="1" customFormat="1" ht="15.75" customHeight="1">
      <c r="A23" s="10">
        <v>18</v>
      </c>
      <c r="B23" s="17" t="s">
        <v>17</v>
      </c>
      <c r="C23" s="58">
        <f>SUM(C7:C22)</f>
        <v>280</v>
      </c>
      <c r="D23" s="58"/>
      <c r="E23" s="58">
        <f>SUM(E7:E22)</f>
        <v>105570</v>
      </c>
      <c r="F23" s="58">
        <f>SUM(F6:F22)</f>
        <v>5</v>
      </c>
      <c r="G23" s="58">
        <f aca="true" t="shared" si="8" ref="G23:N23">SUM(G7:G22)</f>
        <v>1350</v>
      </c>
      <c r="H23" s="58">
        <f t="shared" si="8"/>
        <v>2</v>
      </c>
      <c r="I23" s="58">
        <f t="shared" si="8"/>
        <v>945</v>
      </c>
      <c r="J23" s="58">
        <f>SUM(J6:J22)</f>
        <v>5</v>
      </c>
      <c r="K23" s="58">
        <f t="shared" si="8"/>
        <v>1890</v>
      </c>
      <c r="L23" s="15">
        <f t="shared" si="2"/>
        <v>283</v>
      </c>
      <c r="M23" s="58">
        <f t="shared" si="8"/>
        <v>105975</v>
      </c>
      <c r="N23" s="58">
        <f t="shared" si="8"/>
        <v>283</v>
      </c>
      <c r="O23" s="58">
        <f t="shared" si="6"/>
        <v>107865</v>
      </c>
      <c r="P23" s="57"/>
    </row>
    <row r="24" spans="1:17" s="1" customFormat="1" ht="15.75" customHeight="1">
      <c r="A24" s="10">
        <v>19</v>
      </c>
      <c r="B24" s="22" t="s">
        <v>19</v>
      </c>
      <c r="C24" s="65"/>
      <c r="D24" s="109">
        <v>5400</v>
      </c>
      <c r="E24" s="57">
        <f>C24*D24</f>
        <v>0</v>
      </c>
      <c r="F24" s="64">
        <v>3</v>
      </c>
      <c r="G24" s="64">
        <f>F24*D24</f>
        <v>16200</v>
      </c>
      <c r="H24" s="64">
        <v>0</v>
      </c>
      <c r="I24" s="64"/>
      <c r="J24" s="64"/>
      <c r="K24" s="64"/>
      <c r="L24" s="15">
        <f t="shared" si="2"/>
        <v>3</v>
      </c>
      <c r="M24" s="64">
        <f>G24</f>
        <v>16200</v>
      </c>
      <c r="N24" s="64">
        <f>L24</f>
        <v>3</v>
      </c>
      <c r="O24" s="64">
        <f>M24</f>
        <v>16200</v>
      </c>
      <c r="P24" s="176"/>
      <c r="Q24" s="177"/>
    </row>
    <row r="25" spans="1:16" s="93" customFormat="1" ht="15.75" customHeight="1">
      <c r="A25" s="90"/>
      <c r="B25" s="91" t="s">
        <v>20</v>
      </c>
      <c r="C25" s="92"/>
      <c r="D25" s="92"/>
      <c r="E25" s="92">
        <f>SUM(E23:E24)</f>
        <v>105570</v>
      </c>
      <c r="F25" s="92">
        <f>SUM(F23:F24)</f>
        <v>8</v>
      </c>
      <c r="G25" s="92">
        <f>SUM(G23:G24)</f>
        <v>17550</v>
      </c>
      <c r="H25" s="92">
        <f>SUM(H23:H24)</f>
        <v>2</v>
      </c>
      <c r="I25" s="92"/>
      <c r="J25" s="92"/>
      <c r="K25" s="92"/>
      <c r="L25" s="92">
        <f>SUM(L23:L24)</f>
        <v>286</v>
      </c>
      <c r="M25" s="92">
        <f>SUM(M23:M24)</f>
        <v>122175</v>
      </c>
      <c r="N25" s="92">
        <f>C25+F25</f>
        <v>8</v>
      </c>
      <c r="O25" s="92">
        <f>SUM(O23:O24)</f>
        <v>124065</v>
      </c>
      <c r="P25" s="59"/>
    </row>
    <row r="26" spans="1:17" ht="16.5" customHeight="1">
      <c r="A26" s="30"/>
      <c r="B26" s="185" t="s">
        <v>31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21"/>
      <c r="Q26" s="21"/>
    </row>
    <row r="27" spans="1:16" ht="15.75">
      <c r="A27" s="185"/>
      <c r="B27" s="185"/>
      <c r="C27" s="185"/>
      <c r="D27" s="185"/>
      <c r="E27" s="185"/>
      <c r="F27" s="36"/>
      <c r="G27" s="31"/>
      <c r="H27" s="3"/>
      <c r="I27" s="32"/>
      <c r="J27" s="32"/>
      <c r="K27" s="32"/>
      <c r="L27" s="32"/>
      <c r="M27" s="32"/>
      <c r="N27" s="32"/>
      <c r="O27" s="32"/>
      <c r="P27" s="32"/>
    </row>
    <row r="31" spans="2:12" ht="15.75">
      <c r="B31" s="138" t="s">
        <v>70</v>
      </c>
      <c r="C31" s="103"/>
      <c r="D31" s="103"/>
      <c r="E31" s="130"/>
      <c r="F31" s="189" t="s">
        <v>71</v>
      </c>
      <c r="G31" s="189"/>
      <c r="H31" s="189"/>
      <c r="I31" s="130"/>
      <c r="J31" s="35"/>
      <c r="K31" s="103"/>
      <c r="L31" s="29"/>
    </row>
  </sheetData>
  <mergeCells count="18">
    <mergeCell ref="A4:A5"/>
    <mergeCell ref="B4:B5"/>
    <mergeCell ref="C4:E4"/>
    <mergeCell ref="P22:S22"/>
    <mergeCell ref="P13:R13"/>
    <mergeCell ref="P8:R8"/>
    <mergeCell ref="N4:O4"/>
    <mergeCell ref="P4:P5"/>
    <mergeCell ref="A27:E27"/>
    <mergeCell ref="B26:O26"/>
    <mergeCell ref="F31:H31"/>
    <mergeCell ref="A2:P2"/>
    <mergeCell ref="F4:G4"/>
    <mergeCell ref="H4:I4"/>
    <mergeCell ref="J4:K4"/>
    <mergeCell ref="L4:M4"/>
    <mergeCell ref="F3:J3"/>
    <mergeCell ref="P24:Q24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K30" sqref="K30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0" customWidth="1"/>
    <col min="5" max="5" width="8.3984375" style="0" customWidth="1"/>
    <col min="6" max="6" width="6.09765625" style="35" customWidth="1"/>
    <col min="7" max="7" width="7.8984375" style="0" customWidth="1"/>
    <col min="8" max="8" width="6.09765625" style="0" customWidth="1"/>
    <col min="9" max="9" width="7.09765625" style="40" customWidth="1"/>
    <col min="10" max="10" width="6.59765625" style="40" customWidth="1"/>
    <col min="11" max="11" width="7.69921875" style="35" customWidth="1"/>
    <col min="12" max="12" width="6.3984375" style="0" customWidth="1"/>
    <col min="13" max="13" width="10.09765625" style="67" customWidth="1"/>
    <col min="14" max="14" width="7" style="29" customWidth="1"/>
    <col min="15" max="15" width="9.3984375" style="69" customWidth="1"/>
    <col min="16" max="16" width="9" style="0" customWidth="1"/>
  </cols>
  <sheetData>
    <row r="1" spans="1:16" ht="15.75">
      <c r="A1" s="21" t="s">
        <v>30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85" t="s">
        <v>72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5.75">
      <c r="A3" s="2"/>
      <c r="B3" s="2"/>
      <c r="C3" s="5"/>
      <c r="D3" s="5"/>
      <c r="E3" s="5"/>
      <c r="F3" s="197" t="s">
        <v>80</v>
      </c>
      <c r="G3" s="197"/>
      <c r="H3" s="197"/>
      <c r="I3" s="197"/>
      <c r="J3" s="197"/>
      <c r="K3" s="33"/>
      <c r="L3" s="5"/>
      <c r="M3" s="27"/>
      <c r="N3" s="27"/>
      <c r="O3" s="205" t="s">
        <v>1</v>
      </c>
      <c r="P3" s="205"/>
    </row>
    <row r="4" spans="1:16" ht="19.5" customHeight="1">
      <c r="A4" s="198" t="s">
        <v>2</v>
      </c>
      <c r="B4" s="200" t="s">
        <v>0</v>
      </c>
      <c r="C4" s="202" t="s">
        <v>24</v>
      </c>
      <c r="D4" s="203"/>
      <c r="E4" s="204"/>
      <c r="F4" s="202" t="s">
        <v>25</v>
      </c>
      <c r="G4" s="208"/>
      <c r="H4" s="202" t="s">
        <v>28</v>
      </c>
      <c r="I4" s="208"/>
      <c r="J4" s="192" t="s">
        <v>22</v>
      </c>
      <c r="K4" s="193"/>
      <c r="L4" s="194" t="s">
        <v>26</v>
      </c>
      <c r="M4" s="195"/>
      <c r="N4" s="206" t="s">
        <v>21</v>
      </c>
      <c r="O4" s="207"/>
      <c r="P4" s="174" t="s">
        <v>3</v>
      </c>
    </row>
    <row r="5" spans="1:16" ht="33" customHeight="1">
      <c r="A5" s="199"/>
      <c r="B5" s="201"/>
      <c r="C5" s="8" t="s">
        <v>4</v>
      </c>
      <c r="D5" s="8" t="s">
        <v>27</v>
      </c>
      <c r="E5" s="9" t="s">
        <v>5</v>
      </c>
      <c r="F5" s="41" t="s">
        <v>4</v>
      </c>
      <c r="G5" s="9" t="s">
        <v>5</v>
      </c>
      <c r="H5" s="41" t="s">
        <v>4</v>
      </c>
      <c r="I5" s="39" t="s">
        <v>5</v>
      </c>
      <c r="J5" s="41" t="s">
        <v>4</v>
      </c>
      <c r="K5" s="77" t="s">
        <v>5</v>
      </c>
      <c r="L5" s="41" t="s">
        <v>4</v>
      </c>
      <c r="M5" s="63" t="s">
        <v>5</v>
      </c>
      <c r="N5" s="41" t="s">
        <v>4</v>
      </c>
      <c r="O5" s="68" t="s">
        <v>5</v>
      </c>
      <c r="P5" s="175"/>
    </row>
    <row r="6" spans="1:16" ht="18" customHeight="1">
      <c r="A6" s="10">
        <v>1</v>
      </c>
      <c r="B6" s="11" t="s">
        <v>55</v>
      </c>
      <c r="C6" s="12">
        <v>0</v>
      </c>
      <c r="D6" s="13">
        <v>675</v>
      </c>
      <c r="E6" s="57">
        <f>C6*D6</f>
        <v>0</v>
      </c>
      <c r="F6" s="57"/>
      <c r="G6" s="57">
        <f>D6*F6</f>
        <v>0</v>
      </c>
      <c r="H6" s="57"/>
      <c r="I6" s="57">
        <f aca="true" t="shared" si="0" ref="I6:I11">H6*D6</f>
        <v>0</v>
      </c>
      <c r="J6" s="57"/>
      <c r="K6" s="57"/>
      <c r="L6" s="15">
        <f>C6+F6-H6</f>
        <v>0</v>
      </c>
      <c r="M6" s="59">
        <f>L6*D6</f>
        <v>0</v>
      </c>
      <c r="N6" s="57">
        <f>L6</f>
        <v>0</v>
      </c>
      <c r="O6" s="57">
        <f>K6+M6</f>
        <v>0</v>
      </c>
      <c r="P6" s="132"/>
    </row>
    <row r="7" spans="1:16" s="1" customFormat="1" ht="15.75" customHeight="1">
      <c r="A7" s="10">
        <v>2</v>
      </c>
      <c r="B7" s="11" t="s">
        <v>6</v>
      </c>
      <c r="C7" s="12">
        <v>2</v>
      </c>
      <c r="D7" s="13">
        <v>405</v>
      </c>
      <c r="E7" s="57">
        <f aca="true" t="shared" si="1" ref="E7:E22">C7*D7</f>
        <v>810</v>
      </c>
      <c r="F7" s="57"/>
      <c r="G7" s="57">
        <f aca="true" t="shared" si="2" ref="G7:G24">D7*F7</f>
        <v>0</v>
      </c>
      <c r="H7" s="57"/>
      <c r="I7" s="57">
        <f t="shared" si="0"/>
        <v>0</v>
      </c>
      <c r="J7" s="57"/>
      <c r="K7" s="57"/>
      <c r="L7" s="15">
        <f aca="true" t="shared" si="3" ref="L7:L24">C7+F7-H7</f>
        <v>2</v>
      </c>
      <c r="M7" s="59">
        <f>L7*D7</f>
        <v>810</v>
      </c>
      <c r="N7" s="13">
        <f>L7</f>
        <v>2</v>
      </c>
      <c r="O7" s="57">
        <f>K7+M7</f>
        <v>810</v>
      </c>
      <c r="P7" s="14"/>
    </row>
    <row r="8" spans="1:16" s="1" customFormat="1" ht="15.75" customHeight="1">
      <c r="A8" s="10">
        <v>3</v>
      </c>
      <c r="B8" s="11" t="s">
        <v>7</v>
      </c>
      <c r="C8" s="12">
        <v>1</v>
      </c>
      <c r="D8" s="13">
        <v>405</v>
      </c>
      <c r="E8" s="57">
        <f t="shared" si="1"/>
        <v>405</v>
      </c>
      <c r="F8" s="57"/>
      <c r="G8" s="57">
        <f t="shared" si="2"/>
        <v>0</v>
      </c>
      <c r="H8" s="57"/>
      <c r="I8" s="57">
        <f t="shared" si="0"/>
        <v>0</v>
      </c>
      <c r="J8" s="57"/>
      <c r="K8" s="57"/>
      <c r="L8" s="15">
        <f t="shared" si="3"/>
        <v>1</v>
      </c>
      <c r="M8" s="59">
        <f aca="true" t="shared" si="4" ref="M8:M22">L8*D8</f>
        <v>405</v>
      </c>
      <c r="N8" s="13">
        <f aca="true" t="shared" si="5" ref="N8:N22">L8</f>
        <v>1</v>
      </c>
      <c r="O8" s="57">
        <f aca="true" t="shared" si="6" ref="O8:O22">K8+M8</f>
        <v>405</v>
      </c>
      <c r="P8" s="14"/>
    </row>
    <row r="9" spans="1:16" s="1" customFormat="1" ht="15.75" customHeight="1">
      <c r="A9" s="10">
        <v>4</v>
      </c>
      <c r="B9" s="11" t="s">
        <v>8</v>
      </c>
      <c r="C9" s="12">
        <v>1</v>
      </c>
      <c r="D9" s="13">
        <v>270</v>
      </c>
      <c r="E9" s="57">
        <f t="shared" si="1"/>
        <v>270</v>
      </c>
      <c r="F9" s="57"/>
      <c r="G9" s="57">
        <f t="shared" si="2"/>
        <v>0</v>
      </c>
      <c r="H9" s="57"/>
      <c r="I9" s="57">
        <f t="shared" si="0"/>
        <v>0</v>
      </c>
      <c r="J9" s="57"/>
      <c r="K9" s="57"/>
      <c r="L9" s="15">
        <f t="shared" si="3"/>
        <v>1</v>
      </c>
      <c r="M9" s="59">
        <f t="shared" si="4"/>
        <v>270</v>
      </c>
      <c r="N9" s="13">
        <f t="shared" si="5"/>
        <v>1</v>
      </c>
      <c r="O9" s="57">
        <f t="shared" si="6"/>
        <v>270</v>
      </c>
      <c r="P9" s="14"/>
    </row>
    <row r="10" spans="1:16" s="1" customFormat="1" ht="15.75" customHeight="1">
      <c r="A10" s="10">
        <v>5</v>
      </c>
      <c r="B10" s="11" t="s">
        <v>59</v>
      </c>
      <c r="C10" s="12">
        <v>4</v>
      </c>
      <c r="D10" s="13">
        <v>540</v>
      </c>
      <c r="E10" s="57">
        <f t="shared" si="1"/>
        <v>2160</v>
      </c>
      <c r="F10" s="57"/>
      <c r="G10" s="57">
        <f t="shared" si="2"/>
        <v>0</v>
      </c>
      <c r="H10" s="57"/>
      <c r="I10" s="57">
        <f t="shared" si="0"/>
        <v>0</v>
      </c>
      <c r="J10" s="57"/>
      <c r="K10" s="57"/>
      <c r="L10" s="15">
        <f t="shared" si="3"/>
        <v>4</v>
      </c>
      <c r="M10" s="59">
        <f t="shared" si="4"/>
        <v>2160</v>
      </c>
      <c r="N10" s="13">
        <f t="shared" si="5"/>
        <v>4</v>
      </c>
      <c r="O10" s="57">
        <f t="shared" si="6"/>
        <v>2160</v>
      </c>
      <c r="P10" s="14"/>
    </row>
    <row r="11" spans="1:16" s="1" customFormat="1" ht="15.75" customHeight="1">
      <c r="A11" s="10">
        <v>6</v>
      </c>
      <c r="B11" s="11" t="s">
        <v>9</v>
      </c>
      <c r="C11" s="12">
        <v>14</v>
      </c>
      <c r="D11" s="13">
        <v>405</v>
      </c>
      <c r="E11" s="57">
        <f t="shared" si="1"/>
        <v>5670</v>
      </c>
      <c r="F11" s="57"/>
      <c r="G11" s="57">
        <f t="shared" si="2"/>
        <v>0</v>
      </c>
      <c r="H11" s="57"/>
      <c r="I11" s="57">
        <f t="shared" si="0"/>
        <v>0</v>
      </c>
      <c r="J11" s="57"/>
      <c r="K11" s="57"/>
      <c r="L11" s="15">
        <f t="shared" si="3"/>
        <v>14</v>
      </c>
      <c r="M11" s="59">
        <f t="shared" si="4"/>
        <v>5670</v>
      </c>
      <c r="N11" s="13">
        <f t="shared" si="5"/>
        <v>14</v>
      </c>
      <c r="O11" s="57">
        <f t="shared" si="6"/>
        <v>5670</v>
      </c>
      <c r="P11" s="14"/>
    </row>
    <row r="12" spans="1:16" s="1" customFormat="1" ht="15.75" customHeight="1">
      <c r="A12" s="10">
        <v>7</v>
      </c>
      <c r="B12" s="11" t="s">
        <v>60</v>
      </c>
      <c r="C12" s="12">
        <v>1</v>
      </c>
      <c r="D12" s="13">
        <v>540</v>
      </c>
      <c r="E12" s="57">
        <f t="shared" si="1"/>
        <v>540</v>
      </c>
      <c r="F12" s="57"/>
      <c r="G12" s="57">
        <f t="shared" si="2"/>
        <v>0</v>
      </c>
      <c r="H12" s="57"/>
      <c r="I12" s="57">
        <f aca="true" t="shared" si="7" ref="I12:I22">H12*D12</f>
        <v>0</v>
      </c>
      <c r="J12" s="57"/>
      <c r="K12" s="57"/>
      <c r="L12" s="15">
        <f t="shared" si="3"/>
        <v>1</v>
      </c>
      <c r="M12" s="59">
        <f t="shared" si="4"/>
        <v>540</v>
      </c>
      <c r="N12" s="13">
        <f t="shared" si="5"/>
        <v>1</v>
      </c>
      <c r="O12" s="57">
        <f t="shared" si="6"/>
        <v>540</v>
      </c>
      <c r="P12" s="14"/>
    </row>
    <row r="13" spans="1:16" s="1" customFormat="1" ht="15.75" customHeight="1">
      <c r="A13" s="10">
        <v>8</v>
      </c>
      <c r="B13" s="11" t="s">
        <v>46</v>
      </c>
      <c r="C13" s="18">
        <v>107</v>
      </c>
      <c r="D13" s="19">
        <v>270</v>
      </c>
      <c r="E13" s="57">
        <f t="shared" si="1"/>
        <v>28890</v>
      </c>
      <c r="F13" s="57"/>
      <c r="G13" s="57">
        <f t="shared" si="2"/>
        <v>0</v>
      </c>
      <c r="H13" s="57"/>
      <c r="I13" s="57">
        <f t="shared" si="7"/>
        <v>0</v>
      </c>
      <c r="J13" s="57"/>
      <c r="K13" s="57"/>
      <c r="L13" s="15">
        <f t="shared" si="3"/>
        <v>107</v>
      </c>
      <c r="M13" s="59">
        <f t="shared" si="4"/>
        <v>28890</v>
      </c>
      <c r="N13" s="13">
        <f t="shared" si="5"/>
        <v>107</v>
      </c>
      <c r="O13" s="57">
        <f t="shared" si="6"/>
        <v>28890</v>
      </c>
      <c r="P13" s="126"/>
    </row>
    <row r="14" spans="1:16" s="1" customFormat="1" ht="15.75" customHeight="1">
      <c r="A14" s="10">
        <v>9</v>
      </c>
      <c r="B14" s="11" t="s">
        <v>10</v>
      </c>
      <c r="C14" s="19">
        <v>55</v>
      </c>
      <c r="D14" s="19">
        <v>405</v>
      </c>
      <c r="E14" s="57">
        <f t="shared" si="1"/>
        <v>22275</v>
      </c>
      <c r="F14" s="57">
        <v>1</v>
      </c>
      <c r="G14" s="57">
        <f t="shared" si="2"/>
        <v>405</v>
      </c>
      <c r="H14" s="57"/>
      <c r="I14" s="57">
        <f t="shared" si="7"/>
        <v>0</v>
      </c>
      <c r="J14" s="57">
        <v>1</v>
      </c>
      <c r="K14" s="57">
        <v>405</v>
      </c>
      <c r="L14" s="15">
        <f t="shared" si="3"/>
        <v>56</v>
      </c>
      <c r="M14" s="59">
        <f t="shared" si="4"/>
        <v>22680</v>
      </c>
      <c r="N14" s="13">
        <f t="shared" si="5"/>
        <v>56</v>
      </c>
      <c r="O14" s="57">
        <f t="shared" si="6"/>
        <v>23085</v>
      </c>
      <c r="P14" s="14"/>
    </row>
    <row r="15" spans="1:16" s="1" customFormat="1" ht="15.75" customHeight="1">
      <c r="A15" s="10">
        <v>10</v>
      </c>
      <c r="B15" s="11" t="s">
        <v>11</v>
      </c>
      <c r="C15" s="19">
        <v>10</v>
      </c>
      <c r="D15" s="19">
        <v>540</v>
      </c>
      <c r="E15" s="57">
        <f t="shared" si="1"/>
        <v>5400</v>
      </c>
      <c r="F15" s="57"/>
      <c r="G15" s="57">
        <f t="shared" si="2"/>
        <v>0</v>
      </c>
      <c r="H15" s="57"/>
      <c r="I15" s="57">
        <f t="shared" si="7"/>
        <v>0</v>
      </c>
      <c r="J15" s="57"/>
      <c r="K15" s="57"/>
      <c r="L15" s="15">
        <f t="shared" si="3"/>
        <v>10</v>
      </c>
      <c r="M15" s="59">
        <f t="shared" si="4"/>
        <v>5400</v>
      </c>
      <c r="N15" s="13">
        <f t="shared" si="5"/>
        <v>10</v>
      </c>
      <c r="O15" s="57">
        <f t="shared" si="6"/>
        <v>5400</v>
      </c>
      <c r="P15" s="14"/>
    </row>
    <row r="16" spans="1:16" s="1" customFormat="1" ht="15.75" customHeight="1">
      <c r="A16" s="10">
        <v>11</v>
      </c>
      <c r="B16" s="11" t="s">
        <v>12</v>
      </c>
      <c r="C16" s="19">
        <v>58</v>
      </c>
      <c r="D16" s="19">
        <v>540</v>
      </c>
      <c r="E16" s="57">
        <f t="shared" si="1"/>
        <v>31320</v>
      </c>
      <c r="F16" s="57">
        <v>1</v>
      </c>
      <c r="G16" s="57">
        <f t="shared" si="2"/>
        <v>540</v>
      </c>
      <c r="H16" s="57">
        <v>1</v>
      </c>
      <c r="I16" s="57">
        <f t="shared" si="7"/>
        <v>540</v>
      </c>
      <c r="J16" s="57">
        <v>1</v>
      </c>
      <c r="K16" s="57">
        <v>540</v>
      </c>
      <c r="L16" s="15">
        <f t="shared" si="3"/>
        <v>58</v>
      </c>
      <c r="M16" s="59">
        <f t="shared" si="4"/>
        <v>31320</v>
      </c>
      <c r="N16" s="13">
        <f t="shared" si="5"/>
        <v>58</v>
      </c>
      <c r="O16" s="57">
        <f t="shared" si="6"/>
        <v>31860</v>
      </c>
      <c r="P16" s="14"/>
    </row>
    <row r="17" spans="1:16" s="1" customFormat="1" ht="15.75" customHeight="1">
      <c r="A17" s="10">
        <v>12</v>
      </c>
      <c r="B17" s="11" t="s">
        <v>13</v>
      </c>
      <c r="C17" s="19">
        <v>40</v>
      </c>
      <c r="D17" s="19">
        <v>540</v>
      </c>
      <c r="E17" s="57">
        <f t="shared" si="1"/>
        <v>21600</v>
      </c>
      <c r="F17" s="57"/>
      <c r="G17" s="57">
        <f t="shared" si="2"/>
        <v>0</v>
      </c>
      <c r="H17" s="57"/>
      <c r="I17" s="57">
        <f t="shared" si="7"/>
        <v>0</v>
      </c>
      <c r="J17" s="57"/>
      <c r="K17" s="57"/>
      <c r="L17" s="15">
        <f t="shared" si="3"/>
        <v>40</v>
      </c>
      <c r="M17" s="59">
        <f t="shared" si="4"/>
        <v>21600</v>
      </c>
      <c r="N17" s="13">
        <f t="shared" si="5"/>
        <v>40</v>
      </c>
      <c r="O17" s="57">
        <f t="shared" si="6"/>
        <v>21600</v>
      </c>
      <c r="P17" s="14"/>
    </row>
    <row r="18" spans="1:16" s="1" customFormat="1" ht="15.75" customHeight="1">
      <c r="A18" s="10">
        <v>13</v>
      </c>
      <c r="B18" s="11" t="s">
        <v>14</v>
      </c>
      <c r="C18" s="19">
        <v>8</v>
      </c>
      <c r="D18" s="19">
        <v>675</v>
      </c>
      <c r="E18" s="57">
        <f t="shared" si="1"/>
        <v>5400</v>
      </c>
      <c r="F18" s="57"/>
      <c r="G18" s="57">
        <f t="shared" si="2"/>
        <v>0</v>
      </c>
      <c r="H18" s="57"/>
      <c r="I18" s="57">
        <f t="shared" si="7"/>
        <v>0</v>
      </c>
      <c r="J18" s="57"/>
      <c r="K18" s="57"/>
      <c r="L18" s="15">
        <f t="shared" si="3"/>
        <v>8</v>
      </c>
      <c r="M18" s="59">
        <f t="shared" si="4"/>
        <v>5400</v>
      </c>
      <c r="N18" s="13">
        <f t="shared" si="5"/>
        <v>8</v>
      </c>
      <c r="O18" s="57">
        <f t="shared" si="6"/>
        <v>5400</v>
      </c>
      <c r="P18" s="14"/>
    </row>
    <row r="19" spans="1:16" s="1" customFormat="1" ht="15.75" customHeight="1">
      <c r="A19" s="10">
        <v>14</v>
      </c>
      <c r="B19" s="11" t="s">
        <v>15</v>
      </c>
      <c r="C19" s="19">
        <v>6</v>
      </c>
      <c r="D19" s="19">
        <v>675</v>
      </c>
      <c r="E19" s="57">
        <f t="shared" si="1"/>
        <v>4050</v>
      </c>
      <c r="F19" s="58"/>
      <c r="G19" s="57">
        <f t="shared" si="2"/>
        <v>0</v>
      </c>
      <c r="H19" s="57"/>
      <c r="I19" s="57">
        <f t="shared" si="7"/>
        <v>0</v>
      </c>
      <c r="J19" s="57"/>
      <c r="K19" s="57"/>
      <c r="L19" s="15">
        <f t="shared" si="3"/>
        <v>6</v>
      </c>
      <c r="M19" s="59">
        <f t="shared" si="4"/>
        <v>4050</v>
      </c>
      <c r="N19" s="13">
        <f t="shared" si="5"/>
        <v>6</v>
      </c>
      <c r="O19" s="57">
        <f t="shared" si="6"/>
        <v>4050</v>
      </c>
      <c r="P19" s="14"/>
    </row>
    <row r="20" spans="1:16" s="1" customFormat="1" ht="15.75" customHeight="1">
      <c r="A20" s="10">
        <v>15</v>
      </c>
      <c r="B20" s="16" t="s">
        <v>53</v>
      </c>
      <c r="C20" s="19">
        <v>0</v>
      </c>
      <c r="D20" s="19">
        <v>540</v>
      </c>
      <c r="E20" s="57">
        <f t="shared" si="1"/>
        <v>0</v>
      </c>
      <c r="F20" s="57"/>
      <c r="G20" s="57">
        <f t="shared" si="2"/>
        <v>0</v>
      </c>
      <c r="H20" s="57"/>
      <c r="I20" s="57">
        <f t="shared" si="7"/>
        <v>0</v>
      </c>
      <c r="J20" s="57"/>
      <c r="K20" s="57"/>
      <c r="L20" s="15">
        <f t="shared" si="3"/>
        <v>0</v>
      </c>
      <c r="M20" s="59">
        <f t="shared" si="4"/>
        <v>0</v>
      </c>
      <c r="N20" s="13"/>
      <c r="O20" s="57">
        <f t="shared" si="6"/>
        <v>0</v>
      </c>
      <c r="P20" s="14"/>
    </row>
    <row r="21" spans="1:16" s="1" customFormat="1" ht="15.75" customHeight="1">
      <c r="A21" s="10">
        <v>16</v>
      </c>
      <c r="B21" s="16" t="s">
        <v>54</v>
      </c>
      <c r="C21" s="19">
        <v>4</v>
      </c>
      <c r="D21" s="19">
        <v>405</v>
      </c>
      <c r="E21" s="57">
        <f t="shared" si="1"/>
        <v>1620</v>
      </c>
      <c r="F21" s="57"/>
      <c r="G21" s="57">
        <f t="shared" si="2"/>
        <v>0</v>
      </c>
      <c r="H21" s="57"/>
      <c r="I21" s="57">
        <f t="shared" si="7"/>
        <v>0</v>
      </c>
      <c r="J21" s="57"/>
      <c r="K21" s="57"/>
      <c r="L21" s="15">
        <f t="shared" si="3"/>
        <v>4</v>
      </c>
      <c r="M21" s="59">
        <f t="shared" si="4"/>
        <v>1620</v>
      </c>
      <c r="N21" s="13">
        <f t="shared" si="5"/>
        <v>4</v>
      </c>
      <c r="O21" s="57">
        <f t="shared" si="6"/>
        <v>1620</v>
      </c>
      <c r="P21" s="14"/>
    </row>
    <row r="22" spans="1:16" s="1" customFormat="1" ht="15.75" customHeight="1">
      <c r="A22" s="10">
        <v>17</v>
      </c>
      <c r="B22" s="11" t="s">
        <v>16</v>
      </c>
      <c r="C22" s="19">
        <v>53</v>
      </c>
      <c r="D22" s="19">
        <v>270</v>
      </c>
      <c r="E22" s="57">
        <f t="shared" si="1"/>
        <v>14310</v>
      </c>
      <c r="F22" s="57"/>
      <c r="G22" s="57">
        <f t="shared" si="2"/>
        <v>0</v>
      </c>
      <c r="H22" s="57"/>
      <c r="I22" s="57">
        <f t="shared" si="7"/>
        <v>0</v>
      </c>
      <c r="J22" s="57"/>
      <c r="K22" s="57"/>
      <c r="L22" s="15">
        <f t="shared" si="3"/>
        <v>53</v>
      </c>
      <c r="M22" s="59">
        <f t="shared" si="4"/>
        <v>14310</v>
      </c>
      <c r="N22" s="13">
        <f t="shared" si="5"/>
        <v>53</v>
      </c>
      <c r="O22" s="57">
        <f t="shared" si="6"/>
        <v>14310</v>
      </c>
      <c r="P22" s="14"/>
    </row>
    <row r="23" spans="1:16" s="1" customFormat="1" ht="15.75" customHeight="1">
      <c r="A23" s="10">
        <v>18</v>
      </c>
      <c r="B23" s="17" t="s">
        <v>17</v>
      </c>
      <c r="C23" s="18">
        <f>SUM(C7:C22)</f>
        <v>364</v>
      </c>
      <c r="D23" s="19"/>
      <c r="E23" s="64">
        <f aca="true" t="shared" si="8" ref="E23:O23">SUM(E7:E22)</f>
        <v>144720</v>
      </c>
      <c r="F23" s="18">
        <f t="shared" si="8"/>
        <v>2</v>
      </c>
      <c r="G23" s="57">
        <f t="shared" si="2"/>
        <v>0</v>
      </c>
      <c r="H23" s="18">
        <f t="shared" si="8"/>
        <v>1</v>
      </c>
      <c r="I23" s="18">
        <f t="shared" si="8"/>
        <v>540</v>
      </c>
      <c r="J23" s="18">
        <f t="shared" si="8"/>
        <v>2</v>
      </c>
      <c r="K23" s="110">
        <f>SUM(K6:K22)</f>
        <v>945</v>
      </c>
      <c r="L23" s="15">
        <f t="shared" si="3"/>
        <v>365</v>
      </c>
      <c r="M23" s="64">
        <f t="shared" si="8"/>
        <v>145125</v>
      </c>
      <c r="N23" s="18">
        <f t="shared" si="8"/>
        <v>365</v>
      </c>
      <c r="O23" s="64">
        <f t="shared" si="8"/>
        <v>146070</v>
      </c>
      <c r="P23" s="14"/>
    </row>
    <row r="24" spans="1:16" s="1" customFormat="1" ht="15.75" customHeight="1">
      <c r="A24" s="10">
        <v>19</v>
      </c>
      <c r="B24" s="22" t="s">
        <v>19</v>
      </c>
      <c r="C24" s="14"/>
      <c r="D24" s="58">
        <v>5400</v>
      </c>
      <c r="E24" s="58">
        <f>C24*D24</f>
        <v>0</v>
      </c>
      <c r="F24" s="58">
        <v>1</v>
      </c>
      <c r="G24" s="57">
        <f t="shared" si="2"/>
        <v>5400</v>
      </c>
      <c r="H24" s="58"/>
      <c r="I24" s="58"/>
      <c r="J24" s="58"/>
      <c r="K24" s="77"/>
      <c r="L24" s="15">
        <f t="shared" si="3"/>
        <v>1</v>
      </c>
      <c r="M24" s="58">
        <f>G24</f>
        <v>5400</v>
      </c>
      <c r="N24" s="58">
        <f>L24</f>
        <v>1</v>
      </c>
      <c r="O24" s="58">
        <f>K24+M24</f>
        <v>5400</v>
      </c>
      <c r="P24" s="20"/>
    </row>
    <row r="25" spans="1:16" s="93" customFormat="1" ht="15.75" customHeight="1">
      <c r="A25" s="10">
        <v>20</v>
      </c>
      <c r="B25" s="91" t="s">
        <v>20</v>
      </c>
      <c r="C25" s="94"/>
      <c r="D25" s="94"/>
      <c r="E25" s="92">
        <f>SUM(E23:E24)</f>
        <v>144720</v>
      </c>
      <c r="F25" s="95">
        <f>SUM(F23:F24)</f>
        <v>3</v>
      </c>
      <c r="G25" s="92">
        <f>SUM(G23:G24)</f>
        <v>5400</v>
      </c>
      <c r="H25" s="15"/>
      <c r="I25" s="15"/>
      <c r="J25" s="15"/>
      <c r="K25" s="77">
        <f>SUM(K23:K24)</f>
        <v>945</v>
      </c>
      <c r="L25" s="95">
        <f>SUM(L23:L24)</f>
        <v>366</v>
      </c>
      <c r="M25" s="92">
        <f>SUM(M23:M24)</f>
        <v>150525</v>
      </c>
      <c r="N25" s="15">
        <f>C25+F25</f>
        <v>3</v>
      </c>
      <c r="O25" s="92">
        <f>SUM(O23:O24)</f>
        <v>151470</v>
      </c>
      <c r="P25" s="56"/>
    </row>
    <row r="26" spans="1:17" ht="16.5" customHeight="1">
      <c r="A26" s="30"/>
      <c r="B26" s="185" t="s">
        <v>31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21"/>
      <c r="Q26" s="21"/>
    </row>
    <row r="27" spans="1:16" ht="15.75">
      <c r="A27" s="185"/>
      <c r="B27" s="185"/>
      <c r="C27" s="185"/>
      <c r="D27" s="185"/>
      <c r="E27" s="185"/>
      <c r="F27" s="36"/>
      <c r="G27" s="31"/>
      <c r="H27" s="3"/>
      <c r="I27" s="32"/>
      <c r="J27" s="32"/>
      <c r="K27" s="32"/>
      <c r="L27" s="32"/>
      <c r="M27" s="66"/>
      <c r="N27" s="32"/>
      <c r="O27" s="66"/>
      <c r="P27" s="32"/>
    </row>
    <row r="31" spans="2:13" ht="15.75">
      <c r="B31" s="138" t="s">
        <v>70</v>
      </c>
      <c r="C31" s="103"/>
      <c r="D31" s="103"/>
      <c r="E31" s="130"/>
      <c r="F31" s="189" t="s">
        <v>71</v>
      </c>
      <c r="G31" s="189"/>
      <c r="H31" s="189"/>
      <c r="I31" s="130"/>
      <c r="J31" s="35"/>
      <c r="K31" s="103"/>
      <c r="L31" s="29"/>
      <c r="M31" s="29"/>
    </row>
    <row r="34" ht="15">
      <c r="K34" s="35" t="s">
        <v>18</v>
      </c>
    </row>
  </sheetData>
  <mergeCells count="15">
    <mergeCell ref="F3:J3"/>
    <mergeCell ref="A2:P2"/>
    <mergeCell ref="A4:A5"/>
    <mergeCell ref="B4:B5"/>
    <mergeCell ref="C4:E4"/>
    <mergeCell ref="O3:P3"/>
    <mergeCell ref="N4:O4"/>
    <mergeCell ref="P4:P5"/>
    <mergeCell ref="F4:G4"/>
    <mergeCell ref="H4:I4"/>
    <mergeCell ref="F31:H31"/>
    <mergeCell ref="J4:K4"/>
    <mergeCell ref="L4:M4"/>
    <mergeCell ref="A27:E27"/>
    <mergeCell ref="B26:O26"/>
  </mergeCells>
  <printOptions/>
  <pageMargins left="0.25" right="0" top="0.25" bottom="0.25" header="0.5" footer="0.5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4">
      <selection activeCell="O28" sqref="O28"/>
    </sheetView>
  </sheetViews>
  <sheetFormatPr defaultColWidth="8.796875" defaultRowHeight="15"/>
  <cols>
    <col min="1" max="1" width="3.8984375" style="0" customWidth="1"/>
    <col min="2" max="2" width="34.09765625" style="0" customWidth="1"/>
    <col min="3" max="3" width="7" style="0" customWidth="1"/>
    <col min="4" max="4" width="7.59765625" style="0" customWidth="1"/>
    <col min="6" max="6" width="6.69921875" style="35" customWidth="1"/>
    <col min="7" max="7" width="7.59765625" style="0" customWidth="1"/>
    <col min="8" max="8" width="6.69921875" style="0" customWidth="1"/>
    <col min="9" max="9" width="7.3984375" style="40" customWidth="1"/>
    <col min="10" max="10" width="5.69921875" style="40" customWidth="1"/>
    <col min="11" max="11" width="8.3984375" style="35" customWidth="1"/>
    <col min="12" max="12" width="6.3984375" style="0" customWidth="1"/>
    <col min="13" max="13" width="9.59765625" style="29" customWidth="1"/>
    <col min="14" max="14" width="6.59765625" style="29" customWidth="1"/>
    <col min="15" max="15" width="9.59765625" style="0" customWidth="1"/>
    <col min="16" max="16" width="8.296875" style="0" customWidth="1"/>
  </cols>
  <sheetData>
    <row r="1" spans="1:16" ht="15.75">
      <c r="A1" s="21" t="s">
        <v>30</v>
      </c>
      <c r="B1" s="21"/>
      <c r="C1" s="21"/>
      <c r="D1" s="30"/>
      <c r="E1" s="30"/>
      <c r="F1" s="34"/>
      <c r="G1" s="30"/>
      <c r="H1" s="30"/>
      <c r="I1" s="37"/>
      <c r="J1" s="37"/>
      <c r="K1" s="34" t="s">
        <v>18</v>
      </c>
      <c r="L1" s="30"/>
      <c r="M1" s="26"/>
      <c r="N1" s="26" t="s">
        <v>18</v>
      </c>
      <c r="O1" s="30"/>
      <c r="P1" s="30"/>
    </row>
    <row r="2" spans="1:16" ht="15.75">
      <c r="A2" s="185" t="s">
        <v>72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5.75">
      <c r="A3" s="2"/>
      <c r="B3" s="2"/>
      <c r="C3" s="5"/>
      <c r="D3" s="5"/>
      <c r="E3" s="5"/>
      <c r="F3" s="197" t="s">
        <v>81</v>
      </c>
      <c r="G3" s="197"/>
      <c r="H3" s="197"/>
      <c r="I3" s="197"/>
      <c r="J3" s="197"/>
      <c r="K3" s="33"/>
      <c r="L3" s="5"/>
      <c r="M3" s="27"/>
      <c r="N3" s="27"/>
      <c r="O3" s="205" t="s">
        <v>1</v>
      </c>
      <c r="P3" s="205"/>
    </row>
    <row r="4" spans="1:16" ht="19.5" customHeight="1">
      <c r="A4" s="198" t="s">
        <v>2</v>
      </c>
      <c r="B4" s="200" t="s">
        <v>0</v>
      </c>
      <c r="C4" s="202" t="s">
        <v>24</v>
      </c>
      <c r="D4" s="203"/>
      <c r="E4" s="204"/>
      <c r="F4" s="202" t="s">
        <v>25</v>
      </c>
      <c r="G4" s="208"/>
      <c r="H4" s="202" t="s">
        <v>28</v>
      </c>
      <c r="I4" s="208"/>
      <c r="J4" s="192" t="s">
        <v>22</v>
      </c>
      <c r="K4" s="193"/>
      <c r="L4" s="194" t="s">
        <v>26</v>
      </c>
      <c r="M4" s="195"/>
      <c r="N4" s="206" t="s">
        <v>21</v>
      </c>
      <c r="O4" s="207"/>
      <c r="P4" s="174" t="s">
        <v>3</v>
      </c>
    </row>
    <row r="5" spans="1:16" ht="33" customHeight="1">
      <c r="A5" s="199"/>
      <c r="B5" s="201"/>
      <c r="C5" s="8" t="s">
        <v>4</v>
      </c>
      <c r="D5" s="8" t="s">
        <v>27</v>
      </c>
      <c r="E5" s="9" t="s">
        <v>5</v>
      </c>
      <c r="F5" s="41" t="s">
        <v>4</v>
      </c>
      <c r="G5" s="9" t="s">
        <v>5</v>
      </c>
      <c r="H5" s="41" t="s">
        <v>4</v>
      </c>
      <c r="I5" s="41" t="s">
        <v>5</v>
      </c>
      <c r="J5" s="41" t="s">
        <v>4</v>
      </c>
      <c r="K5" s="8" t="s">
        <v>5</v>
      </c>
      <c r="L5" s="41" t="s">
        <v>4</v>
      </c>
      <c r="M5" s="28" t="s">
        <v>5</v>
      </c>
      <c r="N5" s="41" t="s">
        <v>4</v>
      </c>
      <c r="O5" s="8" t="s">
        <v>5</v>
      </c>
      <c r="P5" s="175"/>
    </row>
    <row r="6" spans="1:16" ht="18" customHeight="1">
      <c r="A6" s="10">
        <v>1</v>
      </c>
      <c r="B6" s="11" t="s">
        <v>55</v>
      </c>
      <c r="C6" s="12">
        <v>0</v>
      </c>
      <c r="D6" s="13">
        <v>675</v>
      </c>
      <c r="E6" s="57">
        <f>C6*D6</f>
        <v>0</v>
      </c>
      <c r="F6" s="57"/>
      <c r="G6" s="57">
        <f>D6*F6</f>
        <v>0</v>
      </c>
      <c r="H6" s="57"/>
      <c r="I6" s="57">
        <f>H6*D6</f>
        <v>0</v>
      </c>
      <c r="J6" s="57"/>
      <c r="K6" s="57"/>
      <c r="L6" s="15">
        <f>C6+F6-H6</f>
        <v>0</v>
      </c>
      <c r="M6" s="59">
        <f>L6*D6</f>
        <v>0</v>
      </c>
      <c r="N6" s="57">
        <f>L6</f>
        <v>0</v>
      </c>
      <c r="O6" s="57">
        <f>K6+M6</f>
        <v>0</v>
      </c>
      <c r="P6" s="132"/>
    </row>
    <row r="7" spans="1:16" s="1" customFormat="1" ht="15.75" customHeight="1">
      <c r="A7" s="10">
        <v>2</v>
      </c>
      <c r="B7" s="11" t="s">
        <v>6</v>
      </c>
      <c r="C7" s="18">
        <v>3</v>
      </c>
      <c r="D7" s="13">
        <v>405</v>
      </c>
      <c r="E7" s="57">
        <f aca="true" t="shared" si="0" ref="E7:E22">C7*D7</f>
        <v>1215</v>
      </c>
      <c r="F7" s="57"/>
      <c r="G7" s="57">
        <f>D7*F7</f>
        <v>0</v>
      </c>
      <c r="H7" s="57"/>
      <c r="I7" s="57">
        <f>H7*D7</f>
        <v>0</v>
      </c>
      <c r="J7" s="57"/>
      <c r="K7" s="57"/>
      <c r="L7" s="15">
        <f aca="true" t="shared" si="1" ref="L7:L24">C7+F7-H7</f>
        <v>3</v>
      </c>
      <c r="M7" s="57">
        <f>L7*D7</f>
        <v>1215</v>
      </c>
      <c r="N7" s="57">
        <f>L7</f>
        <v>3</v>
      </c>
      <c r="O7" s="57">
        <f>K7+M7</f>
        <v>1215</v>
      </c>
      <c r="P7" s="57"/>
    </row>
    <row r="8" spans="1:16" s="1" customFormat="1" ht="15.75" customHeight="1">
      <c r="A8" s="10">
        <v>3</v>
      </c>
      <c r="B8" s="11" t="s">
        <v>7</v>
      </c>
      <c r="C8" s="18">
        <v>0</v>
      </c>
      <c r="D8" s="13">
        <v>405</v>
      </c>
      <c r="E8" s="57">
        <f t="shared" si="0"/>
        <v>0</v>
      </c>
      <c r="F8" s="57"/>
      <c r="G8" s="57">
        <f aca="true" t="shared" si="2" ref="G8:G22">D8*F8</f>
        <v>0</v>
      </c>
      <c r="H8" s="57"/>
      <c r="I8" s="57">
        <f>H8*D8</f>
        <v>0</v>
      </c>
      <c r="J8" s="57"/>
      <c r="K8" s="57"/>
      <c r="L8" s="15">
        <f t="shared" si="1"/>
        <v>0</v>
      </c>
      <c r="M8" s="57">
        <f aca="true" t="shared" si="3" ref="M8:M22">L8*D8</f>
        <v>0</v>
      </c>
      <c r="N8" s="57">
        <f aca="true" t="shared" si="4" ref="N8:N22">L8</f>
        <v>0</v>
      </c>
      <c r="O8" s="57">
        <f aca="true" t="shared" si="5" ref="O8:O22">K8+M8</f>
        <v>0</v>
      </c>
      <c r="P8" s="57"/>
    </row>
    <row r="9" spans="1:16" s="1" customFormat="1" ht="15.75" customHeight="1">
      <c r="A9" s="10">
        <v>4</v>
      </c>
      <c r="B9" s="11" t="s">
        <v>8</v>
      </c>
      <c r="C9" s="18">
        <v>5</v>
      </c>
      <c r="D9" s="13">
        <v>270</v>
      </c>
      <c r="E9" s="57">
        <f t="shared" si="0"/>
        <v>1350</v>
      </c>
      <c r="F9" s="57">
        <v>1</v>
      </c>
      <c r="G9" s="57">
        <f t="shared" si="2"/>
        <v>270</v>
      </c>
      <c r="H9" s="57"/>
      <c r="I9" s="57">
        <f>H9*D9</f>
        <v>0</v>
      </c>
      <c r="J9" s="57"/>
      <c r="K9" s="57"/>
      <c r="L9" s="15">
        <f t="shared" si="1"/>
        <v>6</v>
      </c>
      <c r="M9" s="57">
        <f t="shared" si="3"/>
        <v>1620</v>
      </c>
      <c r="N9" s="57">
        <f t="shared" si="4"/>
        <v>6</v>
      </c>
      <c r="O9" s="57">
        <f t="shared" si="5"/>
        <v>1620</v>
      </c>
      <c r="P9" s="57"/>
    </row>
    <row r="10" spans="1:16" s="1" customFormat="1" ht="15.75" customHeight="1">
      <c r="A10" s="10">
        <v>5</v>
      </c>
      <c r="B10" s="11" t="s">
        <v>57</v>
      </c>
      <c r="C10" s="18">
        <v>2</v>
      </c>
      <c r="D10" s="13">
        <v>540</v>
      </c>
      <c r="E10" s="57">
        <f t="shared" si="0"/>
        <v>1080</v>
      </c>
      <c r="F10" s="57"/>
      <c r="G10" s="57">
        <f t="shared" si="2"/>
        <v>0</v>
      </c>
      <c r="H10" s="57">
        <v>1</v>
      </c>
      <c r="I10" s="57">
        <f aca="true" t="shared" si="6" ref="I10:I17">H10*D10</f>
        <v>540</v>
      </c>
      <c r="J10" s="57"/>
      <c r="K10" s="57"/>
      <c r="L10" s="15">
        <f t="shared" si="1"/>
        <v>1</v>
      </c>
      <c r="M10" s="57">
        <f t="shared" si="3"/>
        <v>540</v>
      </c>
      <c r="N10" s="57">
        <f t="shared" si="4"/>
        <v>1</v>
      </c>
      <c r="O10" s="57">
        <f t="shared" si="5"/>
        <v>540</v>
      </c>
      <c r="P10" s="57"/>
    </row>
    <row r="11" spans="1:16" s="1" customFormat="1" ht="15.75" customHeight="1">
      <c r="A11" s="10">
        <v>6</v>
      </c>
      <c r="B11" s="11" t="s">
        <v>9</v>
      </c>
      <c r="C11" s="18">
        <v>9</v>
      </c>
      <c r="D11" s="13">
        <v>405</v>
      </c>
      <c r="E11" s="57">
        <f t="shared" si="0"/>
        <v>3645</v>
      </c>
      <c r="F11" s="57"/>
      <c r="G11" s="57">
        <f t="shared" si="2"/>
        <v>0</v>
      </c>
      <c r="H11" s="57"/>
      <c r="I11" s="57">
        <f t="shared" si="6"/>
        <v>0</v>
      </c>
      <c r="J11" s="57"/>
      <c r="K11" s="57"/>
      <c r="L11" s="15">
        <f t="shared" si="1"/>
        <v>9</v>
      </c>
      <c r="M11" s="57">
        <f t="shared" si="3"/>
        <v>3645</v>
      </c>
      <c r="N11" s="57">
        <f t="shared" si="4"/>
        <v>9</v>
      </c>
      <c r="O11" s="57">
        <f t="shared" si="5"/>
        <v>3645</v>
      </c>
      <c r="P11" s="57"/>
    </row>
    <row r="12" spans="1:16" s="1" customFormat="1" ht="15.75" customHeight="1">
      <c r="A12" s="10">
        <v>7</v>
      </c>
      <c r="B12" s="11" t="s">
        <v>60</v>
      </c>
      <c r="C12" s="18">
        <v>4</v>
      </c>
      <c r="D12" s="13">
        <v>540</v>
      </c>
      <c r="E12" s="57">
        <f t="shared" si="0"/>
        <v>2160</v>
      </c>
      <c r="F12" s="57"/>
      <c r="G12" s="57">
        <f t="shared" si="2"/>
        <v>0</v>
      </c>
      <c r="H12" s="57"/>
      <c r="I12" s="57">
        <f t="shared" si="6"/>
        <v>0</v>
      </c>
      <c r="J12" s="57"/>
      <c r="K12" s="57"/>
      <c r="L12" s="15">
        <f t="shared" si="1"/>
        <v>4</v>
      </c>
      <c r="M12" s="57">
        <f t="shared" si="3"/>
        <v>2160</v>
      </c>
      <c r="N12" s="57">
        <f t="shared" si="4"/>
        <v>4</v>
      </c>
      <c r="O12" s="57">
        <f t="shared" si="5"/>
        <v>2160</v>
      </c>
      <c r="P12" s="57"/>
    </row>
    <row r="13" spans="1:16" s="1" customFormat="1" ht="15.75" customHeight="1">
      <c r="A13" s="10">
        <v>8</v>
      </c>
      <c r="B13" s="11" t="s">
        <v>46</v>
      </c>
      <c r="C13" s="18">
        <v>122</v>
      </c>
      <c r="D13" s="13">
        <v>270</v>
      </c>
      <c r="E13" s="57">
        <f t="shared" si="0"/>
        <v>32940</v>
      </c>
      <c r="F13" s="57">
        <v>1</v>
      </c>
      <c r="G13" s="57">
        <f t="shared" si="2"/>
        <v>270</v>
      </c>
      <c r="H13" s="57">
        <v>1</v>
      </c>
      <c r="I13" s="57">
        <f t="shared" si="6"/>
        <v>270</v>
      </c>
      <c r="J13" s="57">
        <v>1</v>
      </c>
      <c r="K13" s="57">
        <v>2970</v>
      </c>
      <c r="L13" s="15">
        <f t="shared" si="1"/>
        <v>122</v>
      </c>
      <c r="M13" s="57">
        <f t="shared" si="3"/>
        <v>32940</v>
      </c>
      <c r="N13" s="57">
        <f t="shared" si="4"/>
        <v>122</v>
      </c>
      <c r="O13" s="57">
        <f t="shared" si="5"/>
        <v>35910</v>
      </c>
      <c r="P13" s="57"/>
    </row>
    <row r="14" spans="1:16" s="1" customFormat="1" ht="15.75" customHeight="1">
      <c r="A14" s="10">
        <v>9</v>
      </c>
      <c r="B14" s="11" t="s">
        <v>10</v>
      </c>
      <c r="C14" s="19">
        <v>53</v>
      </c>
      <c r="D14" s="13">
        <v>405</v>
      </c>
      <c r="E14" s="57">
        <f t="shared" si="0"/>
        <v>21465</v>
      </c>
      <c r="F14" s="57"/>
      <c r="G14" s="57">
        <f t="shared" si="2"/>
        <v>0</v>
      </c>
      <c r="H14" s="57"/>
      <c r="I14" s="57">
        <f t="shared" si="6"/>
        <v>0</v>
      </c>
      <c r="J14" s="57"/>
      <c r="K14" s="59"/>
      <c r="L14" s="15">
        <f t="shared" si="1"/>
        <v>53</v>
      </c>
      <c r="M14" s="57">
        <f t="shared" si="3"/>
        <v>21465</v>
      </c>
      <c r="N14" s="57">
        <f t="shared" si="4"/>
        <v>53</v>
      </c>
      <c r="O14" s="57">
        <f t="shared" si="5"/>
        <v>21465</v>
      </c>
      <c r="P14" s="57"/>
    </row>
    <row r="15" spans="1:16" s="1" customFormat="1" ht="15.75" customHeight="1">
      <c r="A15" s="10">
        <v>10</v>
      </c>
      <c r="B15" s="11" t="s">
        <v>11</v>
      </c>
      <c r="C15" s="19">
        <v>7</v>
      </c>
      <c r="D15" s="13">
        <v>540</v>
      </c>
      <c r="E15" s="57">
        <f t="shared" si="0"/>
        <v>3780</v>
      </c>
      <c r="F15" s="57"/>
      <c r="G15" s="57">
        <f t="shared" si="2"/>
        <v>0</v>
      </c>
      <c r="H15" s="57"/>
      <c r="I15" s="57"/>
      <c r="J15" s="57"/>
      <c r="K15" s="57"/>
      <c r="L15" s="15">
        <f t="shared" si="1"/>
        <v>7</v>
      </c>
      <c r="M15" s="57">
        <f t="shared" si="3"/>
        <v>3780</v>
      </c>
      <c r="N15" s="57">
        <f t="shared" si="4"/>
        <v>7</v>
      </c>
      <c r="O15" s="57">
        <f t="shared" si="5"/>
        <v>3780</v>
      </c>
      <c r="P15" s="57"/>
    </row>
    <row r="16" spans="1:16" s="1" customFormat="1" ht="15.75" customHeight="1">
      <c r="A16" s="10">
        <v>11</v>
      </c>
      <c r="B16" s="11" t="s">
        <v>12</v>
      </c>
      <c r="C16" s="95">
        <v>32</v>
      </c>
      <c r="D16" s="13">
        <v>540</v>
      </c>
      <c r="E16" s="57">
        <f t="shared" si="0"/>
        <v>17280</v>
      </c>
      <c r="F16" s="57"/>
      <c r="G16" s="57">
        <f t="shared" si="2"/>
        <v>0</v>
      </c>
      <c r="H16" s="57"/>
      <c r="I16" s="57">
        <f t="shared" si="6"/>
        <v>0</v>
      </c>
      <c r="J16" s="57"/>
      <c r="K16" s="57"/>
      <c r="L16" s="15">
        <f t="shared" si="1"/>
        <v>32</v>
      </c>
      <c r="M16" s="57">
        <f t="shared" si="3"/>
        <v>17280</v>
      </c>
      <c r="N16" s="57">
        <f t="shared" si="4"/>
        <v>32</v>
      </c>
      <c r="O16" s="57">
        <f t="shared" si="5"/>
        <v>17280</v>
      </c>
      <c r="P16" s="57"/>
    </row>
    <row r="17" spans="1:16" s="1" customFormat="1" ht="15.75" customHeight="1">
      <c r="A17" s="10">
        <v>12</v>
      </c>
      <c r="B17" s="11" t="s">
        <v>13</v>
      </c>
      <c r="C17" s="13">
        <v>14</v>
      </c>
      <c r="D17" s="13">
        <v>540</v>
      </c>
      <c r="E17" s="57">
        <f t="shared" si="0"/>
        <v>7560</v>
      </c>
      <c r="F17" s="57"/>
      <c r="G17" s="57">
        <f t="shared" si="2"/>
        <v>0</v>
      </c>
      <c r="H17" s="57"/>
      <c r="I17" s="57">
        <f t="shared" si="6"/>
        <v>0</v>
      </c>
      <c r="J17" s="57"/>
      <c r="K17" s="57"/>
      <c r="L17" s="15">
        <f t="shared" si="1"/>
        <v>14</v>
      </c>
      <c r="M17" s="57">
        <f t="shared" si="3"/>
        <v>7560</v>
      </c>
      <c r="N17" s="57">
        <f t="shared" si="4"/>
        <v>14</v>
      </c>
      <c r="O17" s="57">
        <f t="shared" si="5"/>
        <v>7560</v>
      </c>
      <c r="P17" s="57"/>
    </row>
    <row r="18" spans="1:16" s="1" customFormat="1" ht="15.75" customHeight="1">
      <c r="A18" s="10">
        <v>13</v>
      </c>
      <c r="B18" s="11" t="s">
        <v>14</v>
      </c>
      <c r="C18" s="13">
        <v>5</v>
      </c>
      <c r="D18" s="13">
        <v>675</v>
      </c>
      <c r="E18" s="57">
        <f t="shared" si="0"/>
        <v>3375</v>
      </c>
      <c r="F18" s="57"/>
      <c r="G18" s="57">
        <f t="shared" si="2"/>
        <v>0</v>
      </c>
      <c r="H18" s="57"/>
      <c r="I18" s="57">
        <f>H18*D18</f>
        <v>0</v>
      </c>
      <c r="J18" s="57"/>
      <c r="K18" s="57"/>
      <c r="L18" s="15">
        <f t="shared" si="1"/>
        <v>5</v>
      </c>
      <c r="M18" s="57">
        <f t="shared" si="3"/>
        <v>3375</v>
      </c>
      <c r="N18" s="57">
        <f t="shared" si="4"/>
        <v>5</v>
      </c>
      <c r="O18" s="57">
        <f t="shared" si="5"/>
        <v>3375</v>
      </c>
      <c r="P18" s="57"/>
    </row>
    <row r="19" spans="1:16" s="1" customFormat="1" ht="15.75" customHeight="1">
      <c r="A19" s="10">
        <v>14</v>
      </c>
      <c r="B19" s="11" t="s">
        <v>15</v>
      </c>
      <c r="C19" s="19">
        <v>9</v>
      </c>
      <c r="D19" s="13">
        <v>675</v>
      </c>
      <c r="E19" s="57">
        <f t="shared" si="0"/>
        <v>6075</v>
      </c>
      <c r="F19" s="57"/>
      <c r="G19" s="57">
        <f t="shared" si="2"/>
        <v>0</v>
      </c>
      <c r="H19" s="57"/>
      <c r="I19" s="57">
        <f>H19*D19</f>
        <v>0</v>
      </c>
      <c r="J19" s="57"/>
      <c r="K19" s="57"/>
      <c r="L19" s="15">
        <f t="shared" si="1"/>
        <v>9</v>
      </c>
      <c r="M19" s="57">
        <f t="shared" si="3"/>
        <v>6075</v>
      </c>
      <c r="N19" s="57">
        <f t="shared" si="4"/>
        <v>9</v>
      </c>
      <c r="O19" s="57">
        <f t="shared" si="5"/>
        <v>6075</v>
      </c>
      <c r="P19" s="57"/>
    </row>
    <row r="20" spans="1:16" s="1" customFormat="1" ht="15.75" customHeight="1">
      <c r="A20" s="10">
        <v>15</v>
      </c>
      <c r="B20" s="16" t="s">
        <v>53</v>
      </c>
      <c r="C20" s="19">
        <v>0</v>
      </c>
      <c r="D20" s="13">
        <v>540</v>
      </c>
      <c r="E20" s="57">
        <f t="shared" si="0"/>
        <v>0</v>
      </c>
      <c r="F20" s="57"/>
      <c r="G20" s="57">
        <f t="shared" si="2"/>
        <v>0</v>
      </c>
      <c r="H20" s="57"/>
      <c r="I20" s="57">
        <f>H20*D20</f>
        <v>0</v>
      </c>
      <c r="J20" s="57"/>
      <c r="K20" s="57"/>
      <c r="L20" s="15">
        <f t="shared" si="1"/>
        <v>0</v>
      </c>
      <c r="M20" s="57">
        <f t="shared" si="3"/>
        <v>0</v>
      </c>
      <c r="N20" s="57"/>
      <c r="O20" s="57">
        <f t="shared" si="5"/>
        <v>0</v>
      </c>
      <c r="P20" s="57"/>
    </row>
    <row r="21" spans="1:16" s="1" customFormat="1" ht="15.75" customHeight="1">
      <c r="A21" s="10">
        <v>16</v>
      </c>
      <c r="B21" s="16" t="s">
        <v>54</v>
      </c>
      <c r="C21" s="13">
        <v>2</v>
      </c>
      <c r="D21" s="13">
        <v>405</v>
      </c>
      <c r="E21" s="57">
        <f t="shared" si="0"/>
        <v>810</v>
      </c>
      <c r="F21" s="57"/>
      <c r="G21" s="57">
        <f t="shared" si="2"/>
        <v>0</v>
      </c>
      <c r="H21" s="57">
        <v>1</v>
      </c>
      <c r="I21" s="57">
        <f>H21*D21</f>
        <v>405</v>
      </c>
      <c r="J21" s="57"/>
      <c r="K21" s="57"/>
      <c r="L21" s="15">
        <f t="shared" si="1"/>
        <v>1</v>
      </c>
      <c r="M21" s="57">
        <f t="shared" si="3"/>
        <v>405</v>
      </c>
      <c r="N21" s="57">
        <f t="shared" si="4"/>
        <v>1</v>
      </c>
      <c r="O21" s="57">
        <f t="shared" si="5"/>
        <v>405</v>
      </c>
      <c r="P21" s="57"/>
    </row>
    <row r="22" spans="1:16" s="1" customFormat="1" ht="15.75" customHeight="1">
      <c r="A22" s="10">
        <v>17</v>
      </c>
      <c r="B22" s="11" t="s">
        <v>16</v>
      </c>
      <c r="C22" s="19">
        <v>28</v>
      </c>
      <c r="D22" s="13">
        <v>270</v>
      </c>
      <c r="E22" s="57">
        <f t="shared" si="0"/>
        <v>7560</v>
      </c>
      <c r="F22" s="57"/>
      <c r="G22" s="57">
        <f t="shared" si="2"/>
        <v>0</v>
      </c>
      <c r="H22" s="57"/>
      <c r="I22" s="57">
        <f>H22*D22</f>
        <v>0</v>
      </c>
      <c r="J22" s="57"/>
      <c r="K22" s="57"/>
      <c r="L22" s="15">
        <f t="shared" si="1"/>
        <v>28</v>
      </c>
      <c r="M22" s="57">
        <f t="shared" si="3"/>
        <v>7560</v>
      </c>
      <c r="N22" s="57">
        <f t="shared" si="4"/>
        <v>28</v>
      </c>
      <c r="O22" s="57">
        <f t="shared" si="5"/>
        <v>7560</v>
      </c>
      <c r="P22" s="57"/>
    </row>
    <row r="23" spans="1:16" s="51" customFormat="1" ht="15.75" customHeight="1">
      <c r="A23" s="10">
        <v>18</v>
      </c>
      <c r="B23" s="17" t="s">
        <v>17</v>
      </c>
      <c r="C23" s="18">
        <f>SUM(C7:C22)</f>
        <v>295</v>
      </c>
      <c r="D23" s="58"/>
      <c r="E23" s="58">
        <f aca="true" t="shared" si="7" ref="E23:O23">SUM(E7:E22)</f>
        <v>110295</v>
      </c>
      <c r="F23" s="58">
        <f t="shared" si="7"/>
        <v>2</v>
      </c>
      <c r="G23" s="58">
        <f t="shared" si="7"/>
        <v>540</v>
      </c>
      <c r="H23" s="18">
        <f t="shared" si="7"/>
        <v>3</v>
      </c>
      <c r="I23" s="18">
        <f t="shared" si="7"/>
        <v>1215</v>
      </c>
      <c r="J23" s="58">
        <f t="shared" si="7"/>
        <v>1</v>
      </c>
      <c r="K23" s="58">
        <f t="shared" si="7"/>
        <v>2970</v>
      </c>
      <c r="L23" s="15">
        <f t="shared" si="1"/>
        <v>294</v>
      </c>
      <c r="M23" s="58">
        <f t="shared" si="7"/>
        <v>109620</v>
      </c>
      <c r="N23" s="58">
        <f t="shared" si="7"/>
        <v>294</v>
      </c>
      <c r="O23" s="58">
        <f t="shared" si="7"/>
        <v>112590</v>
      </c>
      <c r="P23" s="58"/>
    </row>
    <row r="24" spans="1:18" s="51" customFormat="1" ht="15.75" customHeight="1">
      <c r="A24" s="10">
        <v>19</v>
      </c>
      <c r="B24" s="97" t="s">
        <v>19</v>
      </c>
      <c r="C24" s="20"/>
      <c r="D24" s="58">
        <v>5400</v>
      </c>
      <c r="E24" s="58">
        <f>C24*D24</f>
        <v>0</v>
      </c>
      <c r="F24" s="58"/>
      <c r="G24" s="58">
        <f>F24*D24</f>
        <v>0</v>
      </c>
      <c r="H24" s="58">
        <v>0</v>
      </c>
      <c r="I24" s="58"/>
      <c r="J24" s="58"/>
      <c r="K24" s="77"/>
      <c r="L24" s="15">
        <f t="shared" si="1"/>
        <v>0</v>
      </c>
      <c r="M24" s="58">
        <f>G24</f>
        <v>0</v>
      </c>
      <c r="N24" s="58">
        <f>L24</f>
        <v>0</v>
      </c>
      <c r="O24" s="58">
        <f>K24+M24</f>
        <v>0</v>
      </c>
      <c r="P24" s="220"/>
      <c r="Q24" s="189"/>
      <c r="R24" s="189"/>
    </row>
    <row r="25" spans="1:16" s="98" customFormat="1" ht="15.75" customHeight="1">
      <c r="A25" s="10">
        <v>20</v>
      </c>
      <c r="B25" s="91" t="s">
        <v>20</v>
      </c>
      <c r="C25" s="94"/>
      <c r="D25" s="92"/>
      <c r="E25" s="92">
        <f>SUM(E23:E24)</f>
        <v>110295</v>
      </c>
      <c r="F25" s="92">
        <f>SUM(F23:F24)</f>
        <v>2</v>
      </c>
      <c r="G25" s="92">
        <f>SUM(G23:G24)</f>
        <v>540</v>
      </c>
      <c r="H25" s="92">
        <f>SUM(H23:H24)</f>
        <v>3</v>
      </c>
      <c r="I25" s="92"/>
      <c r="J25" s="92"/>
      <c r="K25" s="92"/>
      <c r="L25" s="92">
        <f>SUM(L23:L24)</f>
        <v>294</v>
      </c>
      <c r="M25" s="92">
        <f>SUM(M23:M24)</f>
        <v>109620</v>
      </c>
      <c r="N25" s="92">
        <f>C25+F25</f>
        <v>2</v>
      </c>
      <c r="O25" s="92">
        <f>SUM(O23:O24)</f>
        <v>112590</v>
      </c>
      <c r="P25" s="92"/>
    </row>
    <row r="26" spans="1:17" ht="16.5" customHeight="1">
      <c r="A26" s="30"/>
      <c r="B26" s="185" t="s">
        <v>31</v>
      </c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21"/>
      <c r="Q26" s="21"/>
    </row>
    <row r="27" spans="1:16" ht="15.75">
      <c r="A27" s="185"/>
      <c r="B27" s="185"/>
      <c r="C27" s="185"/>
      <c r="D27" s="185"/>
      <c r="E27" s="185"/>
      <c r="F27" s="36"/>
      <c r="G27" s="31"/>
      <c r="H27" s="3"/>
      <c r="I27" s="32"/>
      <c r="J27" s="32"/>
      <c r="K27" s="32"/>
      <c r="L27" s="32"/>
      <c r="M27" s="32"/>
      <c r="N27" s="32"/>
      <c r="O27" s="181">
        <v>5400</v>
      </c>
      <c r="P27" s="32"/>
    </row>
    <row r="28" spans="1:15" ht="15.75">
      <c r="A28" s="185"/>
      <c r="B28" s="185" t="s">
        <v>32</v>
      </c>
      <c r="O28" s="183">
        <f>O27+O25</f>
        <v>117990</v>
      </c>
    </row>
    <row r="31" spans="2:12" ht="15.75">
      <c r="B31" s="138" t="s">
        <v>70</v>
      </c>
      <c r="C31" s="103"/>
      <c r="D31" s="103"/>
      <c r="E31" s="130"/>
      <c r="F31" s="189" t="s">
        <v>71</v>
      </c>
      <c r="G31" s="189"/>
      <c r="H31" s="189"/>
      <c r="I31" s="130"/>
      <c r="J31" s="35"/>
      <c r="K31" s="103"/>
      <c r="L31" s="29"/>
    </row>
    <row r="33" spans="2:5" ht="13.5" customHeight="1">
      <c r="B33" s="217" t="s">
        <v>86</v>
      </c>
      <c r="C33" s="218"/>
      <c r="D33" s="218"/>
      <c r="E33" s="219"/>
    </row>
  </sheetData>
  <mergeCells count="18">
    <mergeCell ref="C4:E4"/>
    <mergeCell ref="N4:O4"/>
    <mergeCell ref="A2:P2"/>
    <mergeCell ref="F4:G4"/>
    <mergeCell ref="H4:I4"/>
    <mergeCell ref="J4:K4"/>
    <mergeCell ref="L4:M4"/>
    <mergeCell ref="F3:J3"/>
    <mergeCell ref="O3:P3"/>
    <mergeCell ref="P4:P5"/>
    <mergeCell ref="A4:A5"/>
    <mergeCell ref="B4:B5"/>
    <mergeCell ref="B33:E33"/>
    <mergeCell ref="F31:H31"/>
    <mergeCell ref="A28:B28"/>
    <mergeCell ref="P24:R24"/>
    <mergeCell ref="A27:E27"/>
    <mergeCell ref="B26:O26"/>
  </mergeCells>
  <printOptions/>
  <pageMargins left="0.25" right="0.22" top="0.25" bottom="0.25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VPBTC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VPBTC</dc:creator>
  <cp:keywords/>
  <dc:description/>
  <cp:lastModifiedBy>LeminhTuan</cp:lastModifiedBy>
  <cp:lastPrinted>2018-07-10T02:12:22Z</cp:lastPrinted>
  <dcterms:created xsi:type="dcterms:W3CDTF">2005-07-27T11:07:30Z</dcterms:created>
  <dcterms:modified xsi:type="dcterms:W3CDTF">2018-07-10T08:06:11Z</dcterms:modified>
  <cp:category/>
  <cp:version/>
  <cp:contentType/>
  <cp:contentStatus/>
</cp:coreProperties>
</file>