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<sst xmlns="http://schemas.openxmlformats.org/spreadsheetml/2006/main" count="39" uniqueCount="26">
  <si>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Tổng</t>
  </si>
  <si>
    <t>THPT Cam Lộ</t>
  </si>
  <si>
    <t>THPT Chế Lan Viên</t>
  </si>
  <si>
    <t>THPT Tân Lâm</t>
  </si>
  <si>
    <t>THPT Lê Thế Hiếu</t>
  </si>
  <si>
    <t>Khối 12</t>
  </si>
  <si>
    <t>Khối 10</t>
  </si>
  <si>
    <t>Khối 11</t>
  </si>
  <si>
    <t>Nam</t>
  </si>
  <si>
    <t>Nữ</t>
  </si>
  <si>
    <t>Giỏi</t>
  </si>
  <si>
    <t>Khá</t>
  </si>
  <si>
    <t>TB</t>
  </si>
  <si>
    <t>Yếu</t>
  </si>
  <si>
    <t>Kém</t>
  </si>
  <si>
    <t>Tổng học sinh 
theo khối</t>
  </si>
  <si>
    <t>Giới 
tính</t>
  </si>
  <si>
    <t>Học 
lực</t>
  </si>
  <si>
    <t>TỔNG HỢP SỐ LIỆU HỌC SINH THPT NĂM 2019</t>
  </si>
  <si>
    <t>UBND HUYỆN CAM LỘ</t>
  </si>
  <si>
    <t>PHÒNG LĐ - TB &amp; XH</t>
  </si>
  <si>
    <t>Tỉ lệ % giỏi</t>
  </si>
  <si>
    <t>Tỉ lệ % khá</t>
  </si>
  <si>
    <t>Tỉ lệ % TB</t>
  </si>
  <si>
    <t>Tỉ lệ % Yếu</t>
  </si>
  <si>
    <t>Tỉ lệ %  kém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</si>
</sst>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Alignment="1">
      <alignment/>
    </xf>
    <xf numFmtId="2" fontId="39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164" fontId="41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2" fontId="39" fillId="4" borderId="10" xfId="0" applyNumberFormat="1" applyFont="1" applyFill="1" applyBorder="1" applyAlignment="1">
      <alignment/>
    </xf>
    <xf numFmtId="0" fontId="40" fillId="4" borderId="10" xfId="0" applyFont="1" applyFill="1" applyBorder="1" applyAlignment="1">
      <alignment vertical="center"/>
    </xf>
    <xf numFmtId="0" fontId="39" fillId="4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6" borderId="10" xfId="0" applyFont="1" applyFill="1" applyBorder="1" applyAlignment="1">
      <alignment vertical="center"/>
    </xf>
    <xf numFmtId="0" fontId="39" fillId="6" borderId="10" xfId="0" applyFont="1" applyFill="1" applyBorder="1" applyAlignment="1">
      <alignment/>
    </xf>
    <xf numFmtId="2" fontId="39" fillId="6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Layout" workbookViewId="0" topLeftCell="A1">
      <selection activeCell="K19" sqref="K19"/>
    </sheetView>
  </sheetViews>
  <sheetFormatPr defaultColWidth="9.140625" defaultRowHeight="15"/>
  <cols>
    <col min="1" max="1" width="6.7109375" style="0" customWidth="1"/>
    <col min="2" max="2" width="5.28125" style="0" customWidth="1"/>
    <col min="3" max="5" width="7.28125" style="0" customWidth="1"/>
    <col min="6" max="6" width="5.8515625" style="0" customWidth="1"/>
    <col min="7" max="9" width="7.421875" style="0" customWidth="1"/>
    <col min="10" max="10" width="6.00390625" style="0" customWidth="1"/>
    <col min="11" max="12" width="7.28125" style="0" customWidth="1"/>
    <col min="13" max="13" width="7.140625" style="0" customWidth="1"/>
    <col min="14" max="14" width="5.8515625" style="0" customWidth="1"/>
    <col min="15" max="15" width="7.140625" style="0" customWidth="1"/>
    <col min="16" max="17" width="7.28125" style="0" customWidth="1"/>
    <col min="18" max="18" width="5.140625" style="0" customWidth="1"/>
    <col min="19" max="19" width="7.28125" style="0" customWidth="1"/>
  </cols>
  <sheetData>
    <row r="1" spans="1:4" ht="15">
      <c r="A1" s="31" t="s">
        <v>19</v>
      </c>
      <c r="B1" s="31"/>
      <c r="C1" s="31"/>
      <c r="D1" s="31"/>
    </row>
    <row r="2" spans="1:4" ht="15">
      <c r="A2" s="32" t="s">
        <v>20</v>
      </c>
      <c r="B2" s="32"/>
      <c r="C2" s="32"/>
      <c r="D2" s="32"/>
    </row>
    <row r="3" spans="1:19" ht="18.75">
      <c r="A3" s="1"/>
      <c r="B3" s="1"/>
      <c r="C3" s="1"/>
      <c r="D3" s="1"/>
      <c r="E3" s="1"/>
      <c r="F3" s="33" t="s">
        <v>18</v>
      </c>
      <c r="G3" s="33"/>
      <c r="H3" s="33"/>
      <c r="I3" s="33"/>
      <c r="J3" s="33"/>
      <c r="K3" s="33"/>
      <c r="L3" s="33"/>
      <c r="M3" s="33"/>
      <c r="N3" s="33"/>
      <c r="O3" s="1"/>
      <c r="P3" s="1"/>
      <c r="Q3" s="1"/>
      <c r="R3" s="1"/>
      <c r="S3" s="1"/>
    </row>
    <row r="4" spans="1:1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34"/>
      <c r="B5" s="34"/>
      <c r="C5" s="23" t="s">
        <v>1</v>
      </c>
      <c r="D5" s="24"/>
      <c r="E5" s="24"/>
      <c r="F5" s="25"/>
      <c r="G5" s="23" t="s">
        <v>2</v>
      </c>
      <c r="H5" s="24"/>
      <c r="I5" s="24"/>
      <c r="J5" s="25"/>
      <c r="K5" s="23" t="s">
        <v>3</v>
      </c>
      <c r="L5" s="24"/>
      <c r="M5" s="24"/>
      <c r="N5" s="25"/>
      <c r="O5" s="30" t="s">
        <v>4</v>
      </c>
      <c r="P5" s="30"/>
      <c r="Q5" s="30"/>
      <c r="R5" s="30"/>
      <c r="S5" s="21" t="s">
        <v>0</v>
      </c>
    </row>
    <row r="6" spans="1:19" ht="15">
      <c r="A6" s="34"/>
      <c r="B6" s="34"/>
      <c r="C6" s="2" t="s">
        <v>5</v>
      </c>
      <c r="D6" s="2" t="s">
        <v>7</v>
      </c>
      <c r="E6" s="2" t="s">
        <v>6</v>
      </c>
      <c r="F6" s="2" t="s">
        <v>0</v>
      </c>
      <c r="G6" s="2" t="s">
        <v>5</v>
      </c>
      <c r="H6" s="2" t="s">
        <v>7</v>
      </c>
      <c r="I6" s="2" t="s">
        <v>6</v>
      </c>
      <c r="J6" s="2" t="s">
        <v>0</v>
      </c>
      <c r="K6" s="2" t="s">
        <v>5</v>
      </c>
      <c r="L6" s="2" t="s">
        <v>7</v>
      </c>
      <c r="M6" s="2" t="s">
        <v>6</v>
      </c>
      <c r="N6" s="2" t="s">
        <v>0</v>
      </c>
      <c r="O6" s="3" t="s">
        <v>5</v>
      </c>
      <c r="P6" s="3" t="s">
        <v>7</v>
      </c>
      <c r="Q6" s="3" t="s">
        <v>6</v>
      </c>
      <c r="R6" s="3" t="s">
        <v>0</v>
      </c>
      <c r="S6" s="22"/>
    </row>
    <row r="7" spans="1:19" ht="59.25" customHeight="1">
      <c r="A7" s="26" t="s">
        <v>15</v>
      </c>
      <c r="B7" s="27"/>
      <c r="C7" s="35">
        <v>290</v>
      </c>
      <c r="D7" s="2">
        <v>307</v>
      </c>
      <c r="E7" s="18">
        <v>355</v>
      </c>
      <c r="F7" s="7">
        <f>SUM(C7:E7)</f>
        <v>952</v>
      </c>
      <c r="G7" s="35">
        <v>200</v>
      </c>
      <c r="H7" s="2">
        <v>366</v>
      </c>
      <c r="I7" s="18">
        <v>472</v>
      </c>
      <c r="J7" s="7">
        <f>SUM(G7:I7)</f>
        <v>1038</v>
      </c>
      <c r="K7" s="35">
        <v>31</v>
      </c>
      <c r="L7" s="2">
        <v>30</v>
      </c>
      <c r="M7" s="18">
        <v>53</v>
      </c>
      <c r="N7" s="7">
        <f>SUM(K7:M7)</f>
        <v>114</v>
      </c>
      <c r="O7" s="35">
        <f>SUM(O8:O14)</f>
        <v>214</v>
      </c>
      <c r="P7" s="2">
        <f>SUM(P8:P14)</f>
        <v>246</v>
      </c>
      <c r="Q7" s="18">
        <f>SUM(Q8:Q14)</f>
        <v>230</v>
      </c>
      <c r="R7" s="7">
        <f>SUM(O7:Q7)</f>
        <v>690</v>
      </c>
      <c r="S7" s="9">
        <f>SUM(F7,J7,N7,R7)</f>
        <v>2794</v>
      </c>
    </row>
    <row r="8" spans="1:19" ht="29.25" customHeight="1">
      <c r="A8" s="28" t="s">
        <v>16</v>
      </c>
      <c r="B8" s="2" t="s">
        <v>8</v>
      </c>
      <c r="C8" s="36">
        <f>C7-C9</f>
        <v>126</v>
      </c>
      <c r="D8" s="5">
        <f>D7-D9</f>
        <v>121</v>
      </c>
      <c r="E8" s="19">
        <f>E7-E9</f>
        <v>255</v>
      </c>
      <c r="F8" s="4">
        <f aca="true" t="shared" si="0" ref="F8:F14">SUM(C8:E8)</f>
        <v>502</v>
      </c>
      <c r="G8" s="36">
        <v>122</v>
      </c>
      <c r="H8" s="5">
        <v>221</v>
      </c>
      <c r="I8" s="19">
        <v>280</v>
      </c>
      <c r="J8" s="4">
        <f aca="true" t="shared" si="1" ref="J8:J14">SUM(G8:I8)</f>
        <v>623</v>
      </c>
      <c r="K8" s="36">
        <v>20</v>
      </c>
      <c r="L8" s="5">
        <v>13</v>
      </c>
      <c r="M8" s="19">
        <v>25</v>
      </c>
      <c r="N8" s="4">
        <f aca="true" t="shared" si="2" ref="N8:N14">SUM(K8:M8)</f>
        <v>58</v>
      </c>
      <c r="O8" s="36">
        <f>15+17+16</f>
        <v>48</v>
      </c>
      <c r="P8" s="5">
        <f>16+12+12+13</f>
        <v>53</v>
      </c>
      <c r="Q8" s="19">
        <f>21+18+19</f>
        <v>58</v>
      </c>
      <c r="R8" s="8">
        <f aca="true" t="shared" si="3" ref="R8:R14">SUM(O8:Q8)</f>
        <v>159</v>
      </c>
      <c r="S8" s="9">
        <f aca="true" t="shared" si="4" ref="S8:S14">SUM(F8,J8,N8,R8)</f>
        <v>1342</v>
      </c>
    </row>
    <row r="9" spans="1:19" ht="30" customHeight="1">
      <c r="A9" s="29"/>
      <c r="B9" s="2" t="s">
        <v>9</v>
      </c>
      <c r="C9" s="36">
        <v>164</v>
      </c>
      <c r="D9" s="5">
        <v>186</v>
      </c>
      <c r="E9" s="19">
        <v>100</v>
      </c>
      <c r="F9" s="4">
        <f t="shared" si="0"/>
        <v>450</v>
      </c>
      <c r="G9" s="36">
        <v>78</v>
      </c>
      <c r="H9" s="5">
        <v>145</v>
      </c>
      <c r="I9" s="19">
        <v>192</v>
      </c>
      <c r="J9" s="4">
        <f t="shared" si="1"/>
        <v>415</v>
      </c>
      <c r="K9" s="36">
        <v>11</v>
      </c>
      <c r="L9" s="5">
        <v>17</v>
      </c>
      <c r="M9" s="19">
        <v>28</v>
      </c>
      <c r="N9" s="4">
        <f t="shared" si="2"/>
        <v>56</v>
      </c>
      <c r="O9" s="36">
        <f>21+18+20</f>
        <v>59</v>
      </c>
      <c r="P9" s="5">
        <f>16+16+20+18</f>
        <v>70</v>
      </c>
      <c r="Q9" s="19">
        <f>19+22+21</f>
        <v>62</v>
      </c>
      <c r="R9" s="8">
        <f t="shared" si="3"/>
        <v>191</v>
      </c>
      <c r="S9" s="9">
        <f t="shared" si="4"/>
        <v>1112</v>
      </c>
    </row>
    <row r="10" spans="1:19" ht="30.75" customHeight="1">
      <c r="A10" s="28" t="s">
        <v>17</v>
      </c>
      <c r="B10" s="2" t="s">
        <v>10</v>
      </c>
      <c r="C10" s="36">
        <v>26</v>
      </c>
      <c r="D10" s="5">
        <v>39</v>
      </c>
      <c r="E10" s="19">
        <v>13</v>
      </c>
      <c r="F10" s="4">
        <f t="shared" si="0"/>
        <v>78</v>
      </c>
      <c r="G10" s="36">
        <v>6</v>
      </c>
      <c r="H10" s="5">
        <v>15</v>
      </c>
      <c r="I10" s="19">
        <v>16</v>
      </c>
      <c r="J10" s="4">
        <f t="shared" si="1"/>
        <v>37</v>
      </c>
      <c r="K10" s="36">
        <v>1</v>
      </c>
      <c r="L10" s="5">
        <v>4</v>
      </c>
      <c r="M10" s="19">
        <v>2</v>
      </c>
      <c r="N10" s="4">
        <f t="shared" si="2"/>
        <v>7</v>
      </c>
      <c r="O10" s="36">
        <v>6</v>
      </c>
      <c r="P10" s="5">
        <f>3+3+5+2</f>
        <v>13</v>
      </c>
      <c r="Q10" s="19">
        <f>5+3+2</f>
        <v>10</v>
      </c>
      <c r="R10" s="8">
        <f t="shared" si="3"/>
        <v>29</v>
      </c>
      <c r="S10" s="9">
        <f t="shared" si="4"/>
        <v>151</v>
      </c>
    </row>
    <row r="11" spans="1:19" ht="30" customHeight="1">
      <c r="A11" s="29"/>
      <c r="B11" s="2" t="s">
        <v>11</v>
      </c>
      <c r="C11" s="36">
        <v>162</v>
      </c>
      <c r="D11" s="5">
        <v>121</v>
      </c>
      <c r="E11" s="19">
        <v>137</v>
      </c>
      <c r="F11" s="4">
        <f t="shared" si="0"/>
        <v>420</v>
      </c>
      <c r="G11" s="36">
        <v>92</v>
      </c>
      <c r="H11" s="5">
        <v>105</v>
      </c>
      <c r="I11" s="19">
        <v>119</v>
      </c>
      <c r="J11" s="4">
        <f t="shared" si="1"/>
        <v>316</v>
      </c>
      <c r="K11" s="36">
        <v>13</v>
      </c>
      <c r="L11" s="5">
        <v>18</v>
      </c>
      <c r="M11" s="19">
        <v>16</v>
      </c>
      <c r="N11" s="4">
        <f t="shared" si="2"/>
        <v>47</v>
      </c>
      <c r="O11" s="36">
        <v>30</v>
      </c>
      <c r="P11" s="5">
        <v>30</v>
      </c>
      <c r="Q11" s="19">
        <f>6+11+13</f>
        <v>30</v>
      </c>
      <c r="R11" s="8">
        <f t="shared" si="3"/>
        <v>90</v>
      </c>
      <c r="S11" s="9">
        <f t="shared" si="4"/>
        <v>873</v>
      </c>
    </row>
    <row r="12" spans="1:19" ht="29.25" customHeight="1">
      <c r="A12" s="29"/>
      <c r="B12" s="2" t="s">
        <v>12</v>
      </c>
      <c r="C12" s="36">
        <v>102</v>
      </c>
      <c r="D12" s="5">
        <v>126</v>
      </c>
      <c r="E12" s="19">
        <v>142</v>
      </c>
      <c r="F12" s="4">
        <f t="shared" si="0"/>
        <v>370</v>
      </c>
      <c r="G12" s="36">
        <v>98</v>
      </c>
      <c r="H12" s="5">
        <v>206</v>
      </c>
      <c r="I12" s="19">
        <v>262</v>
      </c>
      <c r="J12" s="4">
        <f t="shared" si="1"/>
        <v>566</v>
      </c>
      <c r="K12" s="36">
        <v>17</v>
      </c>
      <c r="L12" s="5">
        <v>8</v>
      </c>
      <c r="M12" s="19">
        <v>35</v>
      </c>
      <c r="N12" s="4">
        <f t="shared" si="2"/>
        <v>60</v>
      </c>
      <c r="O12" s="36">
        <v>69</v>
      </c>
      <c r="P12" s="5">
        <f>16+18+11+12</f>
        <v>57</v>
      </c>
      <c r="Q12" s="19">
        <f>21+9+10</f>
        <v>40</v>
      </c>
      <c r="R12" s="8">
        <f t="shared" si="3"/>
        <v>166</v>
      </c>
      <c r="S12" s="9">
        <f t="shared" si="4"/>
        <v>1162</v>
      </c>
    </row>
    <row r="13" spans="1:19" ht="29.25" customHeight="1">
      <c r="A13" s="29"/>
      <c r="B13" s="2" t="s">
        <v>13</v>
      </c>
      <c r="C13" s="36">
        <v>0</v>
      </c>
      <c r="D13" s="5">
        <v>20</v>
      </c>
      <c r="E13" s="19">
        <v>53</v>
      </c>
      <c r="F13" s="4">
        <f t="shared" si="0"/>
        <v>73</v>
      </c>
      <c r="G13" s="36">
        <v>4</v>
      </c>
      <c r="H13" s="5">
        <v>41</v>
      </c>
      <c r="I13" s="19">
        <v>75</v>
      </c>
      <c r="J13" s="4">
        <f t="shared" si="1"/>
        <v>120</v>
      </c>
      <c r="K13" s="36">
        <v>0</v>
      </c>
      <c r="L13" s="5">
        <v>0</v>
      </c>
      <c r="M13" s="19">
        <v>0</v>
      </c>
      <c r="N13" s="4">
        <f t="shared" si="2"/>
        <v>0</v>
      </c>
      <c r="O13" s="36">
        <v>2</v>
      </c>
      <c r="P13" s="5">
        <f>8+2+6+7</f>
        <v>23</v>
      </c>
      <c r="Q13" s="19">
        <f>8+17+5</f>
        <v>30</v>
      </c>
      <c r="R13" s="8">
        <f t="shared" si="3"/>
        <v>55</v>
      </c>
      <c r="S13" s="9">
        <f t="shared" si="4"/>
        <v>248</v>
      </c>
    </row>
    <row r="14" spans="1:19" ht="30.75" customHeight="1">
      <c r="A14" s="29"/>
      <c r="B14" s="2" t="s">
        <v>14</v>
      </c>
      <c r="C14" s="36">
        <v>0</v>
      </c>
      <c r="D14" s="5">
        <v>1</v>
      </c>
      <c r="E14" s="19">
        <v>0</v>
      </c>
      <c r="F14" s="4">
        <f t="shared" si="0"/>
        <v>1</v>
      </c>
      <c r="G14" s="36">
        <v>0</v>
      </c>
      <c r="H14" s="5">
        <v>0</v>
      </c>
      <c r="I14" s="19">
        <v>0</v>
      </c>
      <c r="J14" s="4">
        <f t="shared" si="1"/>
        <v>0</v>
      </c>
      <c r="K14" s="36">
        <v>0</v>
      </c>
      <c r="L14" s="5">
        <v>0</v>
      </c>
      <c r="M14" s="19">
        <v>0</v>
      </c>
      <c r="N14" s="4">
        <f t="shared" si="2"/>
        <v>0</v>
      </c>
      <c r="O14" s="36">
        <v>0</v>
      </c>
      <c r="P14" s="5">
        <v>0</v>
      </c>
      <c r="Q14" s="19">
        <v>0</v>
      </c>
      <c r="R14" s="8">
        <f t="shared" si="3"/>
        <v>0</v>
      </c>
      <c r="S14" s="9">
        <f t="shared" si="4"/>
        <v>1</v>
      </c>
    </row>
    <row r="15" spans="1:19" ht="15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4:19" ht="15">
      <c r="D16" s="10"/>
      <c r="E16" s="10"/>
      <c r="F16" s="10"/>
      <c r="G16" s="10"/>
      <c r="H16" s="10"/>
      <c r="I16" s="11"/>
      <c r="J16" s="11"/>
      <c r="K16" s="11"/>
      <c r="L16" s="11"/>
      <c r="M16" s="1"/>
      <c r="N16" s="1"/>
      <c r="O16" s="1"/>
      <c r="P16" s="1"/>
      <c r="Q16" s="1"/>
      <c r="R16" s="1"/>
      <c r="S16" s="1"/>
    </row>
    <row r="17" spans="1:19" ht="22.5" customHeight="1">
      <c r="A17" s="20" t="s">
        <v>21</v>
      </c>
      <c r="B17" s="20"/>
      <c r="C17" s="37">
        <f>C10/$C$7*100</f>
        <v>8.96551724137931</v>
      </c>
      <c r="D17" s="12">
        <f>D10/$D$7*100</f>
        <v>12.703583061889251</v>
      </c>
      <c r="E17" s="17">
        <f>E10/$E$7*100</f>
        <v>3.6619718309859155</v>
      </c>
      <c r="F17" s="13">
        <f>F10/$F$7*100</f>
        <v>8.193277310924369</v>
      </c>
      <c r="G17" s="37">
        <f>G10/$G$7*100</f>
        <v>3</v>
      </c>
      <c r="H17" s="12">
        <f>H10/$H$7*100</f>
        <v>4.098360655737705</v>
      </c>
      <c r="I17" s="17">
        <f>I10/$I$7*100</f>
        <v>3.389830508474576</v>
      </c>
      <c r="J17" s="13">
        <f>J10/$J$7*100</f>
        <v>3.5645472061657033</v>
      </c>
      <c r="K17" s="37">
        <f>K10/$K$7*100</f>
        <v>3.225806451612903</v>
      </c>
      <c r="L17" s="12">
        <f>L10/$L$7*100</f>
        <v>13.333333333333334</v>
      </c>
      <c r="M17" s="17">
        <f>M10/$M$7*100</f>
        <v>3.7735849056603774</v>
      </c>
      <c r="N17" s="13">
        <f>N10/$N$7*100</f>
        <v>6.140350877192982</v>
      </c>
      <c r="O17" s="37">
        <f>O10/$O$7*100</f>
        <v>2.803738317757009</v>
      </c>
      <c r="P17" s="12">
        <f>P10/$P$7*100</f>
        <v>5.284552845528456</v>
      </c>
      <c r="Q17" s="17">
        <f>Q10/$Q$7*100</f>
        <v>4.3478260869565215</v>
      </c>
      <c r="R17" s="13">
        <f>R10/$R$7*100</f>
        <v>4.202898550724638</v>
      </c>
      <c r="S17" s="16">
        <f>S10/$S$7*100</f>
        <v>5.404438081603436</v>
      </c>
    </row>
    <row r="18" spans="1:19" ht="21" customHeight="1">
      <c r="A18" s="20" t="s">
        <v>22</v>
      </c>
      <c r="B18" s="20"/>
      <c r="C18" s="37">
        <f>C11/$C$7*100</f>
        <v>55.86206896551724</v>
      </c>
      <c r="D18" s="12">
        <f>D11/$D$7*100</f>
        <v>39.413680781758956</v>
      </c>
      <c r="E18" s="17">
        <f>E11/$E$7*100</f>
        <v>38.59154929577465</v>
      </c>
      <c r="F18" s="13">
        <f>F11/$F$7*100</f>
        <v>44.11764705882353</v>
      </c>
      <c r="G18" s="37">
        <f>G11/$G$7*100</f>
        <v>46</v>
      </c>
      <c r="H18" s="12">
        <f>H11/$H$7*100</f>
        <v>28.688524590163933</v>
      </c>
      <c r="I18" s="17">
        <f>I11/$I$7*100</f>
        <v>25.21186440677966</v>
      </c>
      <c r="J18" s="13">
        <f>J11/$J$7*100</f>
        <v>30.443159922928707</v>
      </c>
      <c r="K18" s="37">
        <f>K11/$K$7*100</f>
        <v>41.935483870967744</v>
      </c>
      <c r="L18" s="12">
        <f>L11/$L$7*100</f>
        <v>60</v>
      </c>
      <c r="M18" s="17">
        <f>M11/$M$7*100</f>
        <v>30.18867924528302</v>
      </c>
      <c r="N18" s="13">
        <f>N11/$N$7*100</f>
        <v>41.228070175438596</v>
      </c>
      <c r="O18" s="37">
        <f>O11/$O$7*100</f>
        <v>14.018691588785046</v>
      </c>
      <c r="P18" s="12">
        <f>P11/$P$7*100</f>
        <v>12.195121951219512</v>
      </c>
      <c r="Q18" s="17">
        <f>Q11/$Q$7*100</f>
        <v>13.043478260869565</v>
      </c>
      <c r="R18" s="15">
        <f>R11/$R$7*100</f>
        <v>13.043478260869565</v>
      </c>
      <c r="S18" s="16">
        <f>S11/$S$7*100</f>
        <v>31.24552612741589</v>
      </c>
    </row>
    <row r="19" spans="1:19" ht="21.75" customHeight="1">
      <c r="A19" s="20" t="s">
        <v>23</v>
      </c>
      <c r="B19" s="20"/>
      <c r="C19" s="37">
        <f>C12/$C$7*100</f>
        <v>35.172413793103445</v>
      </c>
      <c r="D19" s="12">
        <f>D12/$D$7*100</f>
        <v>41.042345276872965</v>
      </c>
      <c r="E19" s="17">
        <f>E12/$E$7*100</f>
        <v>40</v>
      </c>
      <c r="F19" s="13">
        <f>F12/$F$7*100</f>
        <v>38.865546218487395</v>
      </c>
      <c r="G19" s="37">
        <f>G12/$G$7*100</f>
        <v>49</v>
      </c>
      <c r="H19" s="12">
        <f>H12/$H$7*100</f>
        <v>56.284153005464475</v>
      </c>
      <c r="I19" s="17">
        <f>I12/$I$7*100</f>
        <v>55.50847457627118</v>
      </c>
      <c r="J19" s="13">
        <f>J12/$J$7*100</f>
        <v>54.52793834296724</v>
      </c>
      <c r="K19" s="37">
        <f>K12/$K$7*100</f>
        <v>54.83870967741935</v>
      </c>
      <c r="L19" s="12">
        <f>L12/$L$7*100</f>
        <v>26.666666666666668</v>
      </c>
      <c r="M19" s="17">
        <f>M12/$M$7*100</f>
        <v>66.0377358490566</v>
      </c>
      <c r="N19" s="13">
        <f>N12/$N$7*100</f>
        <v>52.63157894736842</v>
      </c>
      <c r="O19" s="37">
        <f>O12/$O$7*100</f>
        <v>32.242990654205606</v>
      </c>
      <c r="P19" s="12">
        <f>P12/$P$7*100</f>
        <v>23.170731707317074</v>
      </c>
      <c r="Q19" s="17">
        <f>Q12/$Q$7*100</f>
        <v>17.391304347826086</v>
      </c>
      <c r="R19" s="15">
        <f>R12/$R$7*100</f>
        <v>24.057971014492754</v>
      </c>
      <c r="S19" s="16">
        <f>S12/$S$7*100</f>
        <v>41.58911954187545</v>
      </c>
    </row>
    <row r="20" spans="1:19" ht="21" customHeight="1">
      <c r="A20" s="20" t="s">
        <v>24</v>
      </c>
      <c r="B20" s="20"/>
      <c r="C20" s="37">
        <f>C13/$C$7*100</f>
        <v>0</v>
      </c>
      <c r="D20" s="12">
        <f>D13/$D$7*100</f>
        <v>6.514657980456026</v>
      </c>
      <c r="E20" s="17">
        <f>E13/$E$7*100</f>
        <v>14.929577464788732</v>
      </c>
      <c r="F20" s="13">
        <f>F13/$F$7*100</f>
        <v>7.668067226890757</v>
      </c>
      <c r="G20" s="37">
        <f>G13/$G$7*100</f>
        <v>2</v>
      </c>
      <c r="H20" s="12">
        <f>H13/$H$7*100</f>
        <v>11.202185792349727</v>
      </c>
      <c r="I20" s="17">
        <f>I13/$I$7*100</f>
        <v>15.889830508474576</v>
      </c>
      <c r="J20" s="13">
        <f>J13/$J$7*100</f>
        <v>11.560693641618498</v>
      </c>
      <c r="K20" s="37">
        <f>K13/$K$7*100</f>
        <v>0</v>
      </c>
      <c r="L20" s="12">
        <f>L13/$L$7*100</f>
        <v>0</v>
      </c>
      <c r="M20" s="17">
        <f>M13/$M$7*100</f>
        <v>0</v>
      </c>
      <c r="N20" s="13">
        <f>N13/$N$7*100</f>
        <v>0</v>
      </c>
      <c r="O20" s="37">
        <f>O13/$O$7*100</f>
        <v>0.9345794392523363</v>
      </c>
      <c r="P20" s="12">
        <f>P13/$P$7*100</f>
        <v>9.34959349593496</v>
      </c>
      <c r="Q20" s="17">
        <f>Q13/$Q$7*100</f>
        <v>13.043478260869565</v>
      </c>
      <c r="R20" s="13">
        <f>R13/$R$7*100</f>
        <v>7.971014492753622</v>
      </c>
      <c r="S20" s="16">
        <f>S13/$S$7*100</f>
        <v>8.876163206871867</v>
      </c>
    </row>
    <row r="21" spans="1:19" ht="21" customHeight="1">
      <c r="A21" s="20" t="s">
        <v>25</v>
      </c>
      <c r="B21" s="20"/>
      <c r="C21" s="37">
        <f>C14/$C$7*100</f>
        <v>0</v>
      </c>
      <c r="D21" s="12">
        <f>D14/$D$7*100</f>
        <v>0.32573289902280134</v>
      </c>
      <c r="E21" s="17">
        <f>E14/$E$7*100</f>
        <v>0</v>
      </c>
      <c r="F21" s="13">
        <f>F14/$F$7*100</f>
        <v>0.10504201680672269</v>
      </c>
      <c r="G21" s="37">
        <f>G14/$G$7*100</f>
        <v>0</v>
      </c>
      <c r="H21" s="12">
        <f>H14/$H$7*100</f>
        <v>0</v>
      </c>
      <c r="I21" s="17">
        <f>I14/$I$7*100</f>
        <v>0</v>
      </c>
      <c r="J21" s="13">
        <f>J14/$J$7*100</f>
        <v>0</v>
      </c>
      <c r="K21" s="37">
        <f>K14/$K$7*100</f>
        <v>0</v>
      </c>
      <c r="L21" s="12">
        <f>L14/$L$7*100</f>
        <v>0</v>
      </c>
      <c r="M21" s="17">
        <f>M14/$M$7*100</f>
        <v>0</v>
      </c>
      <c r="N21" s="13">
        <f>N14/$N$7*100</f>
        <v>0</v>
      </c>
      <c r="O21" s="37">
        <f>O14/$O$7*100</f>
        <v>0</v>
      </c>
      <c r="P21" s="12">
        <f>P14/$P$7*100</f>
        <v>0</v>
      </c>
      <c r="Q21" s="17">
        <f>Q14/$Q$7*100</f>
        <v>0</v>
      </c>
      <c r="R21" s="13">
        <f>R14/$R$7*100</f>
        <v>0</v>
      </c>
      <c r="S21" s="16">
        <f>S14/$S$7*100</f>
        <v>0.03579098067287043</v>
      </c>
    </row>
    <row r="22" ht="15">
      <c r="F22" s="14"/>
    </row>
  </sheetData>
  <sheetProtection/>
  <mergeCells count="17">
    <mergeCell ref="K5:N5"/>
    <mergeCell ref="O5:R5"/>
    <mergeCell ref="A1:D1"/>
    <mergeCell ref="A2:D2"/>
    <mergeCell ref="F3:N3"/>
    <mergeCell ref="A10:A14"/>
    <mergeCell ref="A5:B6"/>
    <mergeCell ref="A21:B21"/>
    <mergeCell ref="A17:B17"/>
    <mergeCell ref="A18:B18"/>
    <mergeCell ref="A19:B19"/>
    <mergeCell ref="A20:B20"/>
    <mergeCell ref="S5:S6"/>
    <mergeCell ref="C5:F5"/>
    <mergeCell ref="A7:B7"/>
    <mergeCell ref="A8:A9"/>
    <mergeCell ref="G5:J5"/>
  </mergeCells>
  <printOptions/>
  <pageMargins left="0.7" right="0.760416666666666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01667374011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HDTComputerAngel</dc:creator>
  <cp:keywords/>
  <dc:description/>
  <cp:lastModifiedBy>HDTComputerAngel</cp:lastModifiedBy>
  <dcterms:created xsi:type="dcterms:W3CDTF">2019-04-01T06:44:32Z</dcterms:created>
  <dcterms:modified xsi:type="dcterms:W3CDTF">2019-05-28T09:31:06Z</dcterms:modified>
  <cp:category/>
  <cp:version/>
  <cp:contentType/>
  <cp:contentStatus/>
</cp:coreProperties>
</file>