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50" tabRatio="792" activeTab="1"/>
  </bookViews>
  <sheets>
    <sheet name="DB HN" sheetId="1" r:id="rId1"/>
    <sheet name="DB HCN" sheetId="2" r:id="rId2"/>
    <sheet name="SO SANH" sheetId="3" r:id="rId3"/>
    <sheet name="NGHEO THIEU HUT" sheetId="4" r:id="rId4"/>
    <sheet name="CN THIEU HUT" sheetId="5" r:id="rId5"/>
    <sheet name="PHAN TICH HN GUI TINH" sheetId="6" r:id="rId6"/>
    <sheet name="PT HN GUI HUYEN" sheetId="7" r:id="rId7"/>
    <sheet name="MAU 5A" sheetId="8" r:id="rId8"/>
    <sheet name="MAU 5B" sheetId="9" r:id="rId9"/>
    <sheet name="MAU 5C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Thai Son</author>
  </authors>
  <commentList>
    <comment ref="N9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comments5.xml><?xml version="1.0" encoding="utf-8"?>
<comments xmlns="http://schemas.openxmlformats.org/spreadsheetml/2006/main">
  <authors>
    <author>Thai Son</author>
  </authors>
  <commentList>
    <comment ref="N7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sharedStrings.xml><?xml version="1.0" encoding="utf-8"?>
<sst xmlns="http://schemas.openxmlformats.org/spreadsheetml/2006/main" count="472" uniqueCount="213">
  <si>
    <t>TT</t>
  </si>
  <si>
    <t>Khu vực/Địa bàn</t>
  </si>
  <si>
    <t>Diễn biến hộ nghèo trong năm</t>
  </si>
  <si>
    <t>Số hộ</t>
  </si>
  <si>
    <t>Tỷ lệ</t>
  </si>
  <si>
    <t>5=4/2</t>
  </si>
  <si>
    <t>7=6/10</t>
  </si>
  <si>
    <t>9=8/10</t>
  </si>
  <si>
    <t>11=10/1</t>
  </si>
  <si>
    <t>(áp dụng cho cấp huyện và cấp xã)</t>
  </si>
  <si>
    <t>BIỂU 4 A</t>
  </si>
  <si>
    <t>BIỂU 4 B</t>
  </si>
  <si>
    <t>Diễn biến hộ CẬN NGHÈO trong năm</t>
  </si>
  <si>
    <t>Số hộ CẬN NGHÈO phát sinh</t>
  </si>
  <si>
    <t>Số hộ thoát 
CẬN NGHÈO</t>
  </si>
  <si>
    <t>Số hộ tái
CẬN NGHÈO</t>
  </si>
  <si>
    <t>Số hộ
thoát NGHÈO</t>
  </si>
  <si>
    <t>Số hộ tái
NGHÈO</t>
  </si>
  <si>
    <t>Số hộ  NGHÈO phát sinh</t>
  </si>
  <si>
    <t>CỘNG HÒA XÃ HỘI CHỦ NGHĨA VIỆT NAM</t>
  </si>
  <si>
    <t>Độc lập - Tự do - Hạnh phúc</t>
  </si>
  <si>
    <t>Mẫu số 4C</t>
  </si>
  <si>
    <t>Khu vực/ Đơn vị</t>
  </si>
  <si>
    <t xml:space="preserve">Trong đó số hộ nghèo thiếu hụt các chỉ số về </t>
  </si>
  <si>
    <t xml:space="preserve">Tỷ lệ thiếu hụt các chỉ số so với tổng số hộ nghèo </t>
  </si>
  <si>
    <t>Ghi chú: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</si>
  <si>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</si>
  <si>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</si>
  <si>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</si>
  <si>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</si>
  <si>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</si>
  <si>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</si>
  <si>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</si>
  <si>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</si>
  <si>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</si>
  <si>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</si>
  <si>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TỔNG CỘNG</t>
  </si>
  <si>
    <t xml:space="preserve">Phân tích hộ CẬN NGHÈO theo mức độ thiếu hụt tiếp cận các dịch vụ xã hội cơ bản </t>
  </si>
  <si>
    <t>Tổng số hộ CẬN NGHÈO</t>
  </si>
  <si>
    <t>Tổng số hộ NGHÈO</t>
  </si>
  <si>
    <t>PHÂN TÍCH HỘ NGHÈO THEO CÁC NHÓM ĐỐI TƯỢNG</t>
  </si>
  <si>
    <t>Đơn vị</t>
  </si>
  <si>
    <t>tổng số hộ 
dân cư</t>
  </si>
  <si>
    <t>số hộ 
DTTS</t>
  </si>
  <si>
    <t>Hộ nghèo có 
100% Thành viên BTXH</t>
  </si>
  <si>
    <t>Hộ nghèo
thuộc chính sách ưu đã NCC</t>
  </si>
  <si>
    <t>Hộ nghèo theo các nhóm đối tượng</t>
  </si>
  <si>
    <t>A</t>
  </si>
  <si>
    <t>B</t>
  </si>
  <si>
    <t>Tổng số 
hộ nghèo</t>
  </si>
  <si>
    <t>CAM THỦY</t>
  </si>
  <si>
    <t>TT CAM LỘ</t>
  </si>
  <si>
    <t>UBND HUYỆN CAM LỘ</t>
  </si>
  <si>
    <t>Hộ có khả năng thoát nghèo</t>
  </si>
  <si>
    <t>12=11/1</t>
  </si>
  <si>
    <t>8=7/1</t>
  </si>
  <si>
    <t>10=9/1</t>
  </si>
  <si>
    <t>14=13/1</t>
  </si>
  <si>
    <t>6=5/1</t>
  </si>
  <si>
    <t>Mẫu số 4D</t>
  </si>
  <si>
    <t>BIỂU 4E</t>
  </si>
  <si>
    <t>ỦY BAN NHÂN DÂN</t>
  </si>
  <si>
    <t>HUYỆN CAM LỘ</t>
  </si>
  <si>
    <t xml:space="preserve">Phân tích HỘ NGHÈO theo mức độ thiếu hụt tiếp cận các dịch vụ xã hội cơ bản </t>
  </si>
  <si>
    <t>6=5/3</t>
  </si>
  <si>
    <t>8=7/3</t>
  </si>
  <si>
    <t xml:space="preserve">Trong đó số hộ CẬN nghèo thiếu hụt các chỉ số về </t>
  </si>
  <si>
    <t xml:space="preserve">Tỷ lệ thiếu hụt các chỉ số so với tổng số hộ CẬN nghèo </t>
  </si>
  <si>
    <t>Hộ nghèo
thuộc chính sách ưu đãi NCC</t>
  </si>
  <si>
    <t>10=9/3</t>
  </si>
  <si>
    <t>Số hộ nghèo cuối năm 2017</t>
  </si>
  <si>
    <t>(Kèm theo Quyết định số      /QĐ-UBND  ngày     tháng     năm 2017 của UBND )</t>
  </si>
  <si>
    <t>(Kèm theo Quyết định số          /QĐ-UBND  ngày        tháng       năm 2017 của UBND )</t>
  </si>
  <si>
    <t>(Kèm theo Quyết định số          /QĐ-UBND  ngày     tháng    năm 2017 của UBND )</t>
  </si>
  <si>
    <t>(Kèm theo Quyết định số        /QĐ-UBND  ngày      tháng     năm 2017 của UBND )</t>
  </si>
  <si>
    <t>(Kèm theo Quyết định số       /QĐ-UBND  ngày     tháng     năm 2017 của UBND )</t>
  </si>
  <si>
    <t>TỔNG HỢP DIỄN BIẾN KẾT QUẢ GIẢM SỐ HỘ NGHÈO CUỐI  NĂM 2017</t>
  </si>
  <si>
    <t>TỔNG HỢP DIỄN BIẾN KẾT QUẢ GIẢM SỐ HỘ CẬN NGHÈO CUỐI  NĂM 2017</t>
  </si>
  <si>
    <t>10=(2-4)+(6+8)</t>
  </si>
  <si>
    <t>Xã Cam An</t>
  </si>
  <si>
    <t>Xã Cam Thanh</t>
  </si>
  <si>
    <t>Xã Cam Thủy</t>
  </si>
  <si>
    <t>Xã Cam Hiếu</t>
  </si>
  <si>
    <t>TT Cam Lộ</t>
  </si>
  <si>
    <t>Xã Cam Tuyền</t>
  </si>
  <si>
    <t>Xã Cam Thành</t>
  </si>
  <si>
    <t>Xã Cam Chính</t>
  </si>
  <si>
    <t>Xã Cam Nghĩa</t>
  </si>
  <si>
    <t>3.83</t>
  </si>
  <si>
    <t>2.51</t>
  </si>
  <si>
    <t>11.44</t>
  </si>
  <si>
    <t>4.17</t>
  </si>
  <si>
    <t>4.65</t>
  </si>
  <si>
    <t>4.97</t>
  </si>
  <si>
    <t>3.15</t>
  </si>
  <si>
    <t>4.40</t>
  </si>
  <si>
    <t>8.65</t>
  </si>
  <si>
    <t>5.26</t>
  </si>
  <si>
    <t>Tổng số hộ dân cư cuối năm 2017</t>
  </si>
  <si>
    <t>5.90</t>
  </si>
  <si>
    <t>5.40</t>
  </si>
  <si>
    <t>9.72</t>
  </si>
  <si>
    <t>9.48</t>
  </si>
  <si>
    <t>4.99</t>
  </si>
  <si>
    <t>19.15</t>
  </si>
  <si>
    <t>5.80</t>
  </si>
  <si>
    <t>4.55</t>
  </si>
  <si>
    <t>7.51</t>
  </si>
  <si>
    <t>7.89</t>
  </si>
  <si>
    <t>Xã/thị trấn</t>
  </si>
  <si>
    <t>Dân số (Tổng số hộ)</t>
  </si>
  <si>
    <t>Hộ nghèo</t>
  </si>
  <si>
    <t>Hộ cận nghèo</t>
  </si>
  <si>
    <t>Số hộ nghèo</t>
  </si>
  <si>
    <t>Tỷ lệ %</t>
  </si>
  <si>
    <t>Số hộ cận nghèo</t>
  </si>
  <si>
    <t>Tổng cộng</t>
  </si>
  <si>
    <t xml:space="preserve"> </t>
  </si>
  <si>
    <t>SO SÁNH KẾT QUẢ  HỘ NGHÈO, HỘ CẬN NGHÈO ĐẦU NĂM 2017 
VỚI  KẾT QUẢ  HỘ NGHÈO, HỘ CẬN NGHÈO CUỐI NĂM 2017</t>
  </si>
  <si>
    <t xml:space="preserve">      Số liệu HN, hộ CN đầu năm 2017 đã được UBND huyện phê duyệt</t>
  </si>
  <si>
    <t>KQ điều tra hộ nghèo hộ cận nghèo cuối năm 2017 đầu năm 2018</t>
  </si>
  <si>
    <t>So sánh với KQ đầu năm 2017
Hộ giảm(-)
hộ tăng(+)</t>
  </si>
  <si>
    <t>giao chỉ tiêu GN đầu năm 2017</t>
  </si>
  <si>
    <t>kết quả đạt được 
so với chỉ tiêu giao đầu năm</t>
  </si>
  <si>
    <t>13=9-4</t>
  </si>
  <si>
    <t>14=10-5</t>
  </si>
  <si>
    <t>15=11-6</t>
  </si>
  <si>
    <t>16=12-7</t>
  </si>
  <si>
    <t>18=17-13</t>
  </si>
  <si>
    <t>3. Cam Tuyền nghèo. Phát sinh theo 17: 04 hộ, qua rà soát: 16 hộ</t>
  </si>
  <si>
    <t xml:space="preserve">    PHÒNG LĐTB&amp;XH</t>
  </si>
  <si>
    <t>Tổng số hộ nghèo đầu năm 2017</t>
  </si>
  <si>
    <t>Chủ hộ nghèo (thuộc Đoàn thể) đầu năm 2017</t>
  </si>
  <si>
    <t xml:space="preserve">Hộ khác
hộ NCT </t>
  </si>
  <si>
    <t xml:space="preserve">Tổng số hộ nghèo giảm trong năm 2017 </t>
  </si>
  <si>
    <t>Số hộ nghèo (thuộc đoàn thể) giảm trong năm 2017</t>
  </si>
  <si>
    <t xml:space="preserve">Tổng số hộ nghèo cuối năm 2017 </t>
  </si>
  <si>
    <t>Chủ hộ nghèo (thuộc Đoàn thể) cuối năm 2017</t>
  </si>
  <si>
    <t>Hội Nông dân</t>
  </si>
  <si>
    <t>Hội Liên hiệp Phụ nữ</t>
  </si>
  <si>
    <t xml:space="preserve">Đoàn Thanh niên </t>
  </si>
  <si>
    <t>Hội Cựu chiến binh</t>
  </si>
  <si>
    <t>Tổng cộng</t>
  </si>
  <si>
    <t>Tổng số hộ dân cư</t>
  </si>
  <si>
    <t>Tổng số khẩu trên địa bàn</t>
  </si>
  <si>
    <t>Số khẩu</t>
  </si>
  <si>
    <t>Tỷ lệ hộ nghèo</t>
  </si>
  <si>
    <t xml:space="preserve"> (%)</t>
  </si>
  <si>
    <t>Tỷ lệ hộ cận nghèo</t>
  </si>
  <si>
    <t>5=3/1</t>
  </si>
  <si>
    <t>8=6/1</t>
  </si>
  <si>
    <t>Phụ lục số 5a.  BIỂU TỔNG HỢP KẾT QUẢ RÀ SOÁT HỘ NGHÈO, HỘ CẬN NGHÈO</t>
  </si>
  <si>
    <t>tổng cộng</t>
  </si>
  <si>
    <t>Tên đơn vị</t>
  </si>
  <si>
    <t>Tổng số hộ, khẩu nghèo</t>
  </si>
  <si>
    <t>Trong đó</t>
  </si>
  <si>
    <t>Số khẩu nghèo</t>
  </si>
  <si>
    <t>Hộ nghèo theo tiêu chí thu nhập</t>
  </si>
  <si>
    <t>Hộ nghèo thiếu hụt các dịch vụ xã hội cơ bản</t>
  </si>
  <si>
    <t>Thiếu hụt về tiêu chí BHYT</t>
  </si>
  <si>
    <t>Không thiếu hụt về tiêu chí BHYT</t>
  </si>
  <si>
    <t xml:space="preserve">Số hộ nghèo </t>
  </si>
  <si>
    <t> B</t>
  </si>
  <si>
    <t> 1</t>
  </si>
  <si>
    <t> 4</t>
  </si>
  <si>
    <t>5 </t>
  </si>
  <si>
    <t>6 </t>
  </si>
  <si>
    <t>8 </t>
  </si>
  <si>
    <t>9 </t>
  </si>
  <si>
    <t> 10</t>
  </si>
  <si>
    <r>
      <t xml:space="preserve">Phụ lục số 5b.  </t>
    </r>
    <r>
      <rPr>
        <b/>
        <sz val="12"/>
        <color indexed="8"/>
        <rFont val="Times New Roman"/>
        <family val="1"/>
      </rPr>
      <t>TỔNG HỢP, PHÂN LOẠI HỘ NGHÈO THEO CHUẨN NGHÈO TIẾP CẬN ĐA CHIỀU NĂM 2018</t>
    </r>
  </si>
  <si>
    <t>NGƯỜI LẬP</t>
  </si>
  <si>
    <t>TM. UBND……………………..</t>
  </si>
  <si>
    <t>TM. UBND…………………</t>
  </si>
  <si>
    <t>TM. UBND………………</t>
  </si>
  <si>
    <t>TM. UBND……………….</t>
  </si>
  <si>
    <t xml:space="preserve">Phụ lục số 5c:      Tổng hợp hộ nghèo phân theo chủ hộ là thành viên các đoàn thể NĂM 2018
</t>
  </si>
  <si>
    <t>1. Cam Nghĩa chỉ số 8 thiếu hụt quá nhiều</t>
  </si>
  <si>
    <t>1. Cam Thanh nghèo. Phát sinh theo 17: 02 hộ, qua rà soát: 03</t>
  </si>
  <si>
    <t>2, TT. Nghèo phát sinh theo 17: 05 hộ; qua rà soát 04 hộ</t>
  </si>
  <si>
    <t>4. Cam hiếu nghèo. Phát sinh theo 17: 05 hộ, qua rà soát:05</t>
  </si>
  <si>
    <t>5. Cam Thủy nghèo. Phát sinh theo 17: 02 hộ, qua rà soát: 9</t>
  </si>
  <si>
    <t>BTXH ĐÃ CÓ THẺ BHYT</t>
  </si>
  <si>
    <t>ĐỐI CHIẾU VỚI CHỈ SỐ 2 CỦA CÁC XÃ, TT</t>
  </si>
  <si>
    <t>CS 2 ĐÚNG</t>
  </si>
  <si>
    <t>CS 2 CHÊNH LỆCH CỦA XÃ</t>
  </si>
  <si>
    <t>Hộ nghèo 
có thành viên BTXH,
thành viên còn lại không có khả năng lao động, HỘ NGHÈO K CÓ KHẢ NĂNG THOÁT NGHÈO</t>
  </si>
  <si>
    <t>Còn 2 khẩu đã có thẻ BTXH</t>
  </si>
  <si>
    <t>còn 3 khẩu k thiếu hụt BHYT</t>
  </si>
  <si>
    <t>131</t>
  </si>
  <si>
    <t>Hộ nghèo thuộc 
Chính sách 100% BTXH</t>
  </si>
  <si>
    <t>chưa có kết quả chính thức</t>
  </si>
  <si>
    <t>2 hộ có TVBTXH, 48 hộ k có KN lao động k thể thoát nghèo</t>
  </si>
  <si>
    <t>5 hộ có TVBTXH, 19 hộ k có kn ld k thể thoát nghèo</t>
  </si>
  <si>
    <t>4 hộ có TVBTXH và 6 hộ k có khả năng lao động k thể thoát nghèo</t>
  </si>
  <si>
    <t>23, hộ có tv btxh và 26 hộ k có khả năng lđ, k thể thoát nghèo</t>
  </si>
  <si>
    <t>Còn 1 khẩu k thiếu hụt BHYT</t>
  </si>
  <si>
    <t>,</t>
  </si>
  <si>
    <t>hội khác 18</t>
  </si>
  <si>
    <t>Ghi chú</t>
  </si>
  <si>
    <t>Số hộ nghèo 
đầu năm 2017</t>
  </si>
  <si>
    <t>Số hộ CẬN NGHÈO
 đầu năm 2017</t>
  </si>
  <si>
    <t>Số hộ CẬN NGHÈO 
cuối năm 2017</t>
  </si>
  <si>
    <t>CAM CHÍNH</t>
  </si>
  <si>
    <t>CAM NGHĨA</t>
  </si>
  <si>
    <t>CAM THÀNH</t>
  </si>
  <si>
    <t>CAM THANH</t>
  </si>
  <si>
    <t>CAM AN</t>
  </si>
  <si>
    <t>CAM HIẾU</t>
  </si>
  <si>
    <t>CAM TUYỀN</t>
  </si>
  <si>
    <t xml:space="preserve">Ghi chú
</t>
  </si>
  <si>
    <t>BIỂU 4C</t>
  </si>
  <si>
    <t>1. Cam Thành: CN phát sinh theo 17: 03 hộ, qua rà soát: 33 hộ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</si>
</sst>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"/>
    <numFmt numFmtId="177" formatCode="#.##00"/>
    <numFmt numFmtId="178" formatCode="#.##"/>
    <numFmt numFmtId="179" formatCode="#.#"/>
    <numFmt numFmtId="180" formatCode="#"/>
    <numFmt numFmtId="181" formatCode="#.0"/>
    <numFmt numFmtId="182" formatCode="#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;[Red]#,##0"/>
  </numFmts>
  <fonts count="52">
    <font>
      <sz val="12"/>
      <name val="Times New Roman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b/>
      <i/>
      <sz val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.VnArial"/>
      <family val="0"/>
    </font>
    <font>
      <sz val="10"/>
      <name val=".VnArial"/>
      <family val="0"/>
    </font>
    <font>
      <b/>
      <i/>
      <sz val="10"/>
      <name val=".VnArial"/>
      <family val="0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4"/>
      <name val="Times New Roman"/>
      <family val="1"/>
    </font>
    <font>
      <sz val="14"/>
      <name val=".VnArial"/>
      <family val="0"/>
    </font>
    <font>
      <b/>
      <i/>
      <sz val="14"/>
      <name val=".VnArial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i/>
      <sz val="8"/>
      <name val=".VnArial"/>
      <family val="0"/>
    </font>
    <font>
      <b/>
      <i/>
      <sz val="10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25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0" borderId="2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0" fontId="35" fillId="0" borderId="1" xfId="0" applyFont="1" applyBorder="1" applyAlignment="1">
      <alignment/>
    </xf>
    <xf numFmtId="2" fontId="35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7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36" fillId="0" borderId="0" xfId="0" applyFont="1" applyAlignment="1">
      <alignment vertical="center"/>
    </xf>
    <xf numFmtId="190" fontId="8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/>
    </xf>
    <xf numFmtId="0" fontId="14" fillId="0" borderId="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24" applyFont="1" applyBorder="1" applyAlignment="1">
      <alignment horizontal="center" wrapText="1"/>
      <protection/>
    </xf>
    <xf numFmtId="3" fontId="12" fillId="0" borderId="1" xfId="22" applyNumberFormat="1" applyFont="1" applyBorder="1" applyAlignment="1">
      <alignment horizontal="center" wrapText="1"/>
      <protection/>
    </xf>
    <xf numFmtId="190" fontId="0" fillId="0" borderId="1" xfId="0" applyNumberFormat="1" applyFont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Border="1" applyAlignment="1" applyProtection="1">
      <alignment horizontal="center" vertical="center"/>
      <protection/>
    </xf>
    <xf numFmtId="190" fontId="0" fillId="0" borderId="1" xfId="25" applyNumberFormat="1" applyFont="1" applyBorder="1" applyAlignment="1" applyProtection="1">
      <alignment horizontal="center" vertical="center" wrapText="1"/>
      <protection/>
    </xf>
    <xf numFmtId="190" fontId="0" fillId="0" borderId="1" xfId="25" applyNumberFormat="1" applyFont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24" applyFont="1" applyFill="1" applyBorder="1" applyAlignment="1">
      <alignment horizontal="center" wrapText="1"/>
      <protection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90" fontId="8" fillId="0" borderId="1" xfId="0" applyNumberFormat="1" applyFont="1" applyFill="1" applyBorder="1" applyAlignment="1">
      <alignment horizontal="center" vertical="center" wrapText="1"/>
    </xf>
    <xf numFmtId="19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6" fillId="0" borderId="8" xfId="0" applyFont="1" applyBorder="1" applyAlignment="1">
      <alignment/>
    </xf>
    <xf numFmtId="3" fontId="43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2" fontId="43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/>
    </xf>
    <xf numFmtId="3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/>
    </xf>
    <xf numFmtId="3" fontId="32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2" fontId="32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/>
    </xf>
    <xf numFmtId="3" fontId="43" fillId="0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wrapText="1"/>
    </xf>
    <xf numFmtId="0" fontId="44" fillId="0" borderId="1" xfId="0" applyFont="1" applyBorder="1" applyAlignment="1">
      <alignment/>
    </xf>
    <xf numFmtId="0" fontId="43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/>
    </xf>
    <xf numFmtId="0" fontId="46" fillId="0" borderId="1" xfId="0" applyFont="1" applyBorder="1" applyAlignment="1">
      <alignment horizontal="center" wrapText="1"/>
    </xf>
    <xf numFmtId="0" fontId="46" fillId="0" borderId="1" xfId="21" applyFont="1" applyBorder="1" applyAlignment="1">
      <alignment horizontal="center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3" fillId="0" borderId="3" xfId="0" applyFont="1" applyBorder="1" applyAlignment="1">
      <alignment horizontal="left"/>
    </xf>
    <xf numFmtId="0" fontId="43" fillId="0" borderId="3" xfId="0" applyFont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wrapText="1"/>
    </xf>
    <xf numFmtId="4" fontId="48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/>
    </xf>
    <xf numFmtId="0" fontId="47" fillId="0" borderId="1" xfId="0" applyFont="1" applyBorder="1" applyAlignment="1">
      <alignment horizontal="left"/>
    </xf>
    <xf numFmtId="3" fontId="43" fillId="0" borderId="9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3" fontId="43" fillId="0" borderId="9" xfId="0" applyNumberFormat="1" applyFont="1" applyBorder="1" applyAlignment="1">
      <alignment horizontal="center" wrapText="1"/>
    </xf>
    <xf numFmtId="4" fontId="43" fillId="0" borderId="4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0" fontId="44" fillId="0" borderId="9" xfId="0" applyFont="1" applyBorder="1" applyAlignment="1">
      <alignment/>
    </xf>
    <xf numFmtId="2" fontId="3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/>
    </xf>
    <xf numFmtId="0" fontId="2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/>
    </xf>
    <xf numFmtId="2" fontId="43" fillId="0" borderId="4" xfId="0" applyNumberFormat="1" applyFont="1" applyFill="1" applyBorder="1" applyAlignment="1">
      <alignment horizontal="center"/>
    </xf>
    <xf numFmtId="0" fontId="43" fillId="0" borderId="4" xfId="0" applyFont="1" applyFill="1" applyBorder="1" applyAlignment="1">
      <alignment/>
    </xf>
    <xf numFmtId="2" fontId="43" fillId="0" borderId="4" xfId="0" applyNumberFormat="1" applyFont="1" applyFill="1" applyBorder="1" applyAlignment="1">
      <alignment/>
    </xf>
    <xf numFmtId="3" fontId="43" fillId="0" borderId="4" xfId="0" applyNumberFormat="1" applyFont="1" applyFill="1" applyBorder="1" applyAlignment="1">
      <alignment horizontal="center" wrapText="1"/>
    </xf>
    <xf numFmtId="4" fontId="43" fillId="0" borderId="4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/>
    </xf>
    <xf numFmtId="4" fontId="43" fillId="0" borderId="1" xfId="0" applyNumberFormat="1" applyFont="1" applyFill="1" applyBorder="1" applyAlignment="1">
      <alignment horizontal="center" wrapText="1"/>
    </xf>
    <xf numFmtId="2" fontId="48" fillId="0" borderId="1" xfId="0" applyNumberFormat="1" applyFont="1" applyFill="1" applyBorder="1" applyAlignment="1">
      <alignment horizontal="center"/>
    </xf>
    <xf numFmtId="3" fontId="48" fillId="0" borderId="1" xfId="0" applyNumberFormat="1" applyFont="1" applyFill="1" applyBorder="1" applyAlignment="1">
      <alignment horizontal="center" wrapText="1"/>
    </xf>
    <xf numFmtId="4" fontId="48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2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" fontId="47" fillId="0" borderId="1" xfId="0" applyNumberFormat="1" applyFont="1" applyBorder="1" applyAlignment="1">
      <alignment horizontal="center" vertical="center" wrapText="1"/>
    </xf>
    <xf numFmtId="1" fontId="47" fillId="0" borderId="3" xfId="0" applyNumberFormat="1" applyFont="1" applyBorder="1" applyAlignment="1">
      <alignment horizontal="center" vertical="center" wrapText="1"/>
    </xf>
    <xf numFmtId="1" fontId="47" fillId="0" borderId="9" xfId="0" applyNumberFormat="1" applyFont="1" applyBorder="1" applyAlignment="1">
      <alignment horizontal="center" vertical="center" wrapText="1"/>
    </xf>
    <xf numFmtId="1" fontId="47" fillId="0" borderId="4" xfId="0" applyNumberFormat="1" applyFont="1" applyFill="1" applyBorder="1" applyAlignment="1">
      <alignment horizontal="center" vertical="center" wrapText="1"/>
    </xf>
    <xf numFmtId="1" fontId="47" fillId="0" borderId="4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0" fontId="48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43" fontId="43" fillId="0" borderId="1" xfId="1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mẩu 5b " xfId="22"/>
    <cellStyle name="Normal_Sheet1" xfId="23"/>
    <cellStyle name="Normal_Sheet2" xfId="24"/>
    <cellStyle name="Normal_Sheet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190500</xdr:rowOff>
    </xdr:from>
    <xdr:to>
      <xdr:col>12</xdr:col>
      <xdr:colOff>28575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181600" y="390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7">
      <selection activeCell="E22" sqref="E22"/>
    </sheetView>
  </sheetViews>
  <sheetFormatPr defaultColWidth="9.00390625" defaultRowHeight="15.75"/>
  <cols>
    <col min="1" max="1" width="5.625" style="0" customWidth="1"/>
    <col min="2" max="2" width="17.375" style="43" customWidth="1"/>
    <col min="6" max="6" width="8.00390625" style="0" customWidth="1"/>
    <col min="11" max="11" width="7.375" style="0" customWidth="1"/>
    <col min="12" max="12" width="6.625" style="0" customWidth="1"/>
    <col min="14" max="14" width="9.375" style="0" customWidth="1"/>
  </cols>
  <sheetData>
    <row r="1" spans="1:14" ht="15.75">
      <c r="A1" s="275" t="s">
        <v>61</v>
      </c>
      <c r="B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.75">
      <c r="A2" s="275" t="s">
        <v>62</v>
      </c>
      <c r="B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2" ht="8.25" customHeight="1">
      <c r="A3" s="3"/>
      <c r="B3" s="42"/>
    </row>
    <row r="4" ht="15.75">
      <c r="N4" s="3" t="s">
        <v>10</v>
      </c>
    </row>
    <row r="5" spans="1:14" ht="16.5" customHeight="1">
      <c r="A5" s="278" t="s">
        <v>76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6.5" customHeight="1">
      <c r="A6" s="279" t="s">
        <v>74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2" ht="9" customHeight="1">
      <c r="A7" s="1"/>
      <c r="B7" s="44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38.25" customHeight="1">
      <c r="A8" s="281" t="s">
        <v>0</v>
      </c>
      <c r="B8" s="287" t="s">
        <v>1</v>
      </c>
      <c r="C8" s="284" t="s">
        <v>98</v>
      </c>
      <c r="D8" s="284" t="s">
        <v>200</v>
      </c>
      <c r="E8" s="284"/>
      <c r="F8" s="284" t="s">
        <v>2</v>
      </c>
      <c r="G8" s="284"/>
      <c r="H8" s="284"/>
      <c r="I8" s="284"/>
      <c r="J8" s="284"/>
      <c r="K8" s="284"/>
      <c r="L8" s="284" t="s">
        <v>70</v>
      </c>
      <c r="M8" s="284"/>
      <c r="N8" s="273" t="s">
        <v>210</v>
      </c>
    </row>
    <row r="9" spans="1:14" ht="28.5" customHeight="1">
      <c r="A9" s="282"/>
      <c r="B9" s="288"/>
      <c r="C9" s="284"/>
      <c r="D9" s="280" t="s">
        <v>3</v>
      </c>
      <c r="E9" s="280" t="s">
        <v>4</v>
      </c>
      <c r="F9" s="285" t="s">
        <v>16</v>
      </c>
      <c r="G9" s="280" t="s">
        <v>4</v>
      </c>
      <c r="H9" s="285" t="s">
        <v>17</v>
      </c>
      <c r="I9" s="280" t="s">
        <v>4</v>
      </c>
      <c r="J9" s="280" t="s">
        <v>18</v>
      </c>
      <c r="K9" s="280" t="s">
        <v>4</v>
      </c>
      <c r="L9" s="280" t="s">
        <v>3</v>
      </c>
      <c r="M9" s="280" t="s">
        <v>4</v>
      </c>
      <c r="N9" s="274"/>
    </row>
    <row r="10" spans="1:14" ht="41.25" customHeight="1">
      <c r="A10" s="282"/>
      <c r="B10" s="288"/>
      <c r="C10" s="284"/>
      <c r="D10" s="280"/>
      <c r="E10" s="280"/>
      <c r="F10" s="286"/>
      <c r="G10" s="280"/>
      <c r="H10" s="286"/>
      <c r="I10" s="280"/>
      <c r="J10" s="280"/>
      <c r="K10" s="280"/>
      <c r="L10" s="280"/>
      <c r="M10" s="280"/>
      <c r="N10" s="283"/>
    </row>
    <row r="11" spans="1:14" ht="24.75" customHeight="1">
      <c r="A11" s="276"/>
      <c r="B11" s="289"/>
      <c r="C11" s="193">
        <v>1</v>
      </c>
      <c r="D11" s="193">
        <v>2</v>
      </c>
      <c r="E11" s="193">
        <v>3</v>
      </c>
      <c r="F11" s="193">
        <v>4</v>
      </c>
      <c r="G11" s="193" t="s">
        <v>5</v>
      </c>
      <c r="H11" s="193">
        <v>6</v>
      </c>
      <c r="I11" s="193" t="s">
        <v>6</v>
      </c>
      <c r="J11" s="193">
        <v>8</v>
      </c>
      <c r="K11" s="193" t="s">
        <v>7</v>
      </c>
      <c r="L11" s="194" t="s">
        <v>78</v>
      </c>
      <c r="M11" s="193" t="s">
        <v>8</v>
      </c>
      <c r="N11" s="205">
        <v>12</v>
      </c>
    </row>
    <row r="12" spans="1:14" s="56" customFormat="1" ht="19.5" customHeight="1">
      <c r="A12" s="19">
        <v>1</v>
      </c>
      <c r="B12" s="45" t="s">
        <v>79</v>
      </c>
      <c r="C12" s="177">
        <v>1750</v>
      </c>
      <c r="D12" s="178">
        <v>97</v>
      </c>
      <c r="E12" s="178" t="s">
        <v>99</v>
      </c>
      <c r="F12" s="178">
        <v>13</v>
      </c>
      <c r="G12" s="277">
        <f>F12/'SO SANH'!C9*100</f>
        <v>0.7907542579075426</v>
      </c>
      <c r="H12" s="178">
        <v>1</v>
      </c>
      <c r="I12" s="179">
        <f>H12/L12*100</f>
        <v>1.1111111111111112</v>
      </c>
      <c r="J12" s="178">
        <v>5</v>
      </c>
      <c r="K12" s="179">
        <f>J12/L12*100</f>
        <v>5.555555555555555</v>
      </c>
      <c r="L12" s="178">
        <f>(D12-F12)+(H12+J12)</f>
        <v>90</v>
      </c>
      <c r="M12" s="179">
        <f>L12/'SO SANH'!C9*100</f>
        <v>5.474452554744526</v>
      </c>
      <c r="N12" s="180"/>
    </row>
    <row r="13" spans="1:14" s="56" customFormat="1" ht="19.5" customHeight="1">
      <c r="A13" s="19">
        <v>2</v>
      </c>
      <c r="B13" s="45" t="s">
        <v>80</v>
      </c>
      <c r="C13" s="178">
        <v>828</v>
      </c>
      <c r="D13" s="178">
        <v>43</v>
      </c>
      <c r="E13" s="178" t="s">
        <v>100</v>
      </c>
      <c r="F13" s="178">
        <v>6</v>
      </c>
      <c r="G13" s="277">
        <f>F13/'SO SANH'!C10*100</f>
        <v>0.7528230865746549</v>
      </c>
      <c r="H13" s="178">
        <v>0</v>
      </c>
      <c r="I13" s="179">
        <f aca="true" t="shared" si="0" ref="I13:I21">H13/L13*100</f>
        <v>0</v>
      </c>
      <c r="J13" s="178">
        <v>5</v>
      </c>
      <c r="K13" s="179">
        <f aca="true" t="shared" si="1" ref="K13:K21">J13/L13*100</f>
        <v>11.904761904761903</v>
      </c>
      <c r="L13" s="178">
        <f aca="true" t="shared" si="2" ref="L13:L21">(D13-F13)+(H13+J13)</f>
        <v>42</v>
      </c>
      <c r="M13" s="179">
        <f>L13/'SO SANH'!C10*100</f>
        <v>5.269761606022585</v>
      </c>
      <c r="N13" s="180"/>
    </row>
    <row r="14" spans="1:14" s="56" customFormat="1" ht="19.5" customHeight="1">
      <c r="A14" s="19">
        <v>3</v>
      </c>
      <c r="B14" s="45" t="s">
        <v>81</v>
      </c>
      <c r="C14" s="177">
        <v>1380</v>
      </c>
      <c r="D14" s="178">
        <v>130</v>
      </c>
      <c r="E14" s="178" t="s">
        <v>101</v>
      </c>
      <c r="F14" s="178">
        <v>32</v>
      </c>
      <c r="G14" s="277">
        <f>F14/'SO SANH'!C11*100</f>
        <v>2.393418100224383</v>
      </c>
      <c r="H14" s="178">
        <v>0</v>
      </c>
      <c r="I14" s="179">
        <f t="shared" si="0"/>
        <v>0</v>
      </c>
      <c r="J14" s="178">
        <v>10</v>
      </c>
      <c r="K14" s="179">
        <f t="shared" si="1"/>
        <v>9.25925925925926</v>
      </c>
      <c r="L14" s="178">
        <f t="shared" si="2"/>
        <v>108</v>
      </c>
      <c r="M14" s="179">
        <f>L14/'SO SANH'!C11*100</f>
        <v>8.077786088257293</v>
      </c>
      <c r="N14" s="180"/>
    </row>
    <row r="15" spans="1:14" s="56" customFormat="1" ht="19.5" customHeight="1">
      <c r="A15" s="19">
        <v>4</v>
      </c>
      <c r="B15" s="45" t="s">
        <v>82</v>
      </c>
      <c r="C15" s="177">
        <v>1732</v>
      </c>
      <c r="D15" s="178">
        <v>159</v>
      </c>
      <c r="E15" s="178" t="s">
        <v>102</v>
      </c>
      <c r="F15" s="178">
        <v>70</v>
      </c>
      <c r="G15" s="277">
        <f>F15/'SO SANH'!C12*100</f>
        <v>4.171632896305125</v>
      </c>
      <c r="H15" s="178">
        <v>0</v>
      </c>
      <c r="I15" s="179">
        <f t="shared" si="0"/>
        <v>0</v>
      </c>
      <c r="J15" s="178">
        <v>10</v>
      </c>
      <c r="K15" s="179">
        <f t="shared" si="1"/>
        <v>10.1010101010101</v>
      </c>
      <c r="L15" s="178">
        <f t="shared" si="2"/>
        <v>99</v>
      </c>
      <c r="M15" s="179">
        <f>L15/'SO SANH'!C12*100</f>
        <v>5.8998808104886775</v>
      </c>
      <c r="N15" s="180"/>
    </row>
    <row r="16" spans="1:14" s="56" customFormat="1" ht="19.5" customHeight="1">
      <c r="A16" s="19">
        <v>5</v>
      </c>
      <c r="B16" s="45" t="s">
        <v>83</v>
      </c>
      <c r="C16" s="177">
        <v>2140</v>
      </c>
      <c r="D16" s="178">
        <v>90</v>
      </c>
      <c r="E16" s="178" t="s">
        <v>103</v>
      </c>
      <c r="F16" s="178">
        <v>29</v>
      </c>
      <c r="G16" s="277">
        <f>F16/'SO SANH'!C13*100</f>
        <v>1.6066481994459834</v>
      </c>
      <c r="H16" s="178">
        <v>0</v>
      </c>
      <c r="I16" s="179">
        <f t="shared" si="0"/>
        <v>0</v>
      </c>
      <c r="J16" s="178">
        <v>9</v>
      </c>
      <c r="K16" s="179">
        <f t="shared" si="1"/>
        <v>12.857142857142856</v>
      </c>
      <c r="L16" s="178">
        <f t="shared" si="2"/>
        <v>70</v>
      </c>
      <c r="M16" s="179">
        <f>L16/'SO SANH'!C13*100</f>
        <v>3.8781163434903045</v>
      </c>
      <c r="N16" s="180"/>
    </row>
    <row r="17" spans="1:14" s="30" customFormat="1" ht="19.5" customHeight="1">
      <c r="A17" s="19">
        <v>6</v>
      </c>
      <c r="B17" s="45" t="s">
        <v>84</v>
      </c>
      <c r="C17" s="177">
        <v>1389</v>
      </c>
      <c r="D17" s="178">
        <v>258</v>
      </c>
      <c r="E17" s="178" t="s">
        <v>104</v>
      </c>
      <c r="F17" s="178">
        <v>93</v>
      </c>
      <c r="G17" s="277">
        <f>F17/'SO SANH'!C14*100</f>
        <v>6.904231625835189</v>
      </c>
      <c r="H17" s="178">
        <v>1</v>
      </c>
      <c r="I17" s="179">
        <f t="shared" si="0"/>
        <v>0.5555555555555556</v>
      </c>
      <c r="J17" s="178">
        <v>14</v>
      </c>
      <c r="K17" s="179">
        <f t="shared" si="1"/>
        <v>7.777777777777778</v>
      </c>
      <c r="L17" s="178">
        <f t="shared" si="2"/>
        <v>180</v>
      </c>
      <c r="M17" s="179">
        <f>L17/'SO SANH'!C14*100</f>
        <v>13.3630289532294</v>
      </c>
      <c r="N17" s="180"/>
    </row>
    <row r="18" spans="1:14" s="56" customFormat="1" ht="19.5" customHeight="1">
      <c r="A18" s="19">
        <v>7</v>
      </c>
      <c r="B18" s="45" t="s">
        <v>85</v>
      </c>
      <c r="C18" s="177">
        <v>2211</v>
      </c>
      <c r="D18" s="178">
        <v>127</v>
      </c>
      <c r="E18" s="178" t="s">
        <v>105</v>
      </c>
      <c r="F18" s="178">
        <v>40</v>
      </c>
      <c r="G18" s="277">
        <f>F18/'SO SANH'!C15*100</f>
        <v>1.8281535648994516</v>
      </c>
      <c r="H18" s="178">
        <v>1</v>
      </c>
      <c r="I18" s="179">
        <f t="shared" si="0"/>
        <v>1.0204081632653061</v>
      </c>
      <c r="J18" s="178">
        <v>10</v>
      </c>
      <c r="K18" s="179">
        <f t="shared" si="1"/>
        <v>10.204081632653061</v>
      </c>
      <c r="L18" s="178">
        <f t="shared" si="2"/>
        <v>98</v>
      </c>
      <c r="M18" s="179">
        <f>L18/'SO SANH'!C15*100</f>
        <v>4.478976234003657</v>
      </c>
      <c r="N18" s="180"/>
    </row>
    <row r="19" spans="1:14" s="101" customFormat="1" ht="19.5" customHeight="1">
      <c r="A19" s="22">
        <v>8</v>
      </c>
      <c r="B19" s="45" t="s">
        <v>86</v>
      </c>
      <c r="C19" s="181">
        <v>1406</v>
      </c>
      <c r="D19" s="182">
        <v>63</v>
      </c>
      <c r="E19" s="182" t="s">
        <v>106</v>
      </c>
      <c r="F19" s="182">
        <v>27</v>
      </c>
      <c r="G19" s="277">
        <f>F19/'SO SANH'!C16*100</f>
        <v>1.9494584837545126</v>
      </c>
      <c r="H19" s="182">
        <v>0</v>
      </c>
      <c r="I19" s="179">
        <f t="shared" si="0"/>
        <v>0</v>
      </c>
      <c r="J19" s="182">
        <v>5</v>
      </c>
      <c r="K19" s="179">
        <f t="shared" si="1"/>
        <v>12.195121951219512</v>
      </c>
      <c r="L19" s="178">
        <f t="shared" si="2"/>
        <v>41</v>
      </c>
      <c r="M19" s="179">
        <f>L19/'SO SANH'!C16*100</f>
        <v>2.96028880866426</v>
      </c>
      <c r="N19" s="183"/>
    </row>
    <row r="20" spans="1:14" s="56" customFormat="1" ht="19.5" customHeight="1">
      <c r="A20" s="19">
        <v>9</v>
      </c>
      <c r="B20" s="45" t="s">
        <v>87</v>
      </c>
      <c r="C20" s="184">
        <v>1616</v>
      </c>
      <c r="D20" s="178">
        <v>118</v>
      </c>
      <c r="E20" s="178" t="s">
        <v>107</v>
      </c>
      <c r="F20" s="178">
        <v>65</v>
      </c>
      <c r="G20" s="277">
        <f>F20/'SO SANH'!C17*100</f>
        <v>4.134860050890586</v>
      </c>
      <c r="H20" s="178">
        <v>2</v>
      </c>
      <c r="I20" s="179">
        <f t="shared" si="0"/>
        <v>3.6363636363636362</v>
      </c>
      <c r="J20" s="178">
        <v>0</v>
      </c>
      <c r="K20" s="179">
        <f t="shared" si="1"/>
        <v>0</v>
      </c>
      <c r="L20" s="178">
        <f t="shared" si="2"/>
        <v>55</v>
      </c>
      <c r="M20" s="179">
        <f>L20/'SO SANH'!C17*100</f>
        <v>3.498727735368957</v>
      </c>
      <c r="N20" s="180"/>
    </row>
    <row r="21" spans="1:14" s="3" customFormat="1" ht="19.5" customHeight="1">
      <c r="A21" s="24"/>
      <c r="B21" s="46" t="s">
        <v>36</v>
      </c>
      <c r="C21" s="184">
        <f>SUM(C12:C20)</f>
        <v>14452</v>
      </c>
      <c r="D21" s="184">
        <f>SUM(D12:D20)</f>
        <v>1085</v>
      </c>
      <c r="E21" s="185" t="s">
        <v>108</v>
      </c>
      <c r="F21" s="185">
        <f>SUM(F12:F20)</f>
        <v>375</v>
      </c>
      <c r="G21" s="277">
        <f>F21/'SO SANH'!C18*100</f>
        <v>2.726677815749291</v>
      </c>
      <c r="H21" s="185">
        <f>SUM(H12:H20)</f>
        <v>5</v>
      </c>
      <c r="I21" s="186">
        <f t="shared" si="0"/>
        <v>0.6385696040868455</v>
      </c>
      <c r="J21" s="185">
        <f>SUM(J12:J20)</f>
        <v>68</v>
      </c>
      <c r="K21" s="186">
        <f t="shared" si="1"/>
        <v>8.684546615581098</v>
      </c>
      <c r="L21" s="185">
        <f t="shared" si="2"/>
        <v>783</v>
      </c>
      <c r="M21" s="214">
        <f>L21/'SO SANH'!C18*100</f>
        <v>5.69330327928452</v>
      </c>
      <c r="N21" s="187"/>
    </row>
    <row r="22" spans="1:13" s="30" customFormat="1" ht="16.5">
      <c r="A22" s="85"/>
      <c r="B22" s="47"/>
      <c r="K22" s="4"/>
      <c r="L22" s="86"/>
      <c r="M22" s="87"/>
    </row>
    <row r="23" spans="1:14" s="30" customFormat="1" ht="21" customHeight="1">
      <c r="A23" s="18"/>
      <c r="B23" s="47" t="s">
        <v>25</v>
      </c>
      <c r="C23" s="18"/>
      <c r="D23" s="18"/>
      <c r="E23" s="272"/>
      <c r="F23" s="272"/>
      <c r="G23" s="272"/>
      <c r="H23" s="18"/>
      <c r="I23" s="18"/>
      <c r="J23" s="272"/>
      <c r="K23" s="272"/>
      <c r="L23" s="272"/>
      <c r="M23" s="272"/>
      <c r="N23" s="272"/>
    </row>
    <row r="24" s="30" customFormat="1" ht="15.75">
      <c r="B24" s="88" t="s">
        <v>178</v>
      </c>
    </row>
    <row r="25" s="30" customFormat="1" ht="15.75">
      <c r="B25" s="221" t="s">
        <v>179</v>
      </c>
    </row>
    <row r="26" spans="1:9" s="30" customFormat="1" ht="15.75">
      <c r="A26" s="219"/>
      <c r="B26" s="221" t="s">
        <v>129</v>
      </c>
      <c r="C26" s="219"/>
      <c r="D26" s="219"/>
      <c r="E26" s="219"/>
      <c r="F26" s="219"/>
      <c r="G26" s="219" t="s">
        <v>191</v>
      </c>
      <c r="H26" s="219"/>
      <c r="I26" s="219"/>
    </row>
    <row r="27" spans="1:9" s="30" customFormat="1" ht="15.75">
      <c r="A27" s="219"/>
      <c r="B27" s="221" t="s">
        <v>180</v>
      </c>
      <c r="C27" s="219"/>
      <c r="D27" s="219"/>
      <c r="E27" s="219"/>
      <c r="F27" s="219"/>
      <c r="G27" s="219"/>
      <c r="H27" s="219"/>
      <c r="I27" s="219"/>
    </row>
    <row r="28" s="30" customFormat="1" ht="15.75">
      <c r="B28" s="88" t="s">
        <v>181</v>
      </c>
    </row>
    <row r="29" s="30" customFormat="1" ht="15.75">
      <c r="B29" s="88"/>
    </row>
    <row r="30" spans="2:14" ht="15.75">
      <c r="B30" s="97" t="s">
        <v>171</v>
      </c>
      <c r="C30" s="82"/>
      <c r="D30" s="82"/>
      <c r="E30" s="82"/>
      <c r="F30" s="82"/>
      <c r="G30" s="82"/>
      <c r="H30" s="82"/>
      <c r="I30" s="82"/>
      <c r="J30" s="82"/>
      <c r="K30" s="82" t="s">
        <v>172</v>
      </c>
      <c r="L30" s="82"/>
      <c r="M30" s="82"/>
      <c r="N30" s="82"/>
    </row>
  </sheetData>
  <mergeCells count="25">
    <mergeCell ref="F9:F10"/>
    <mergeCell ref="E23:G23"/>
    <mergeCell ref="J23:N23"/>
    <mergeCell ref="N8:N10"/>
    <mergeCell ref="J9:J10"/>
    <mergeCell ref="M9:M10"/>
    <mergeCell ref="I9:I10"/>
    <mergeCell ref="D8:E8"/>
    <mergeCell ref="F8:K8"/>
    <mergeCell ref="L8:M8"/>
    <mergeCell ref="H9:H10"/>
    <mergeCell ref="D1:N1"/>
    <mergeCell ref="D2:N2"/>
    <mergeCell ref="A1:B1"/>
    <mergeCell ref="A2:B2"/>
    <mergeCell ref="A5:N5"/>
    <mergeCell ref="A6:N6"/>
    <mergeCell ref="K9:K10"/>
    <mergeCell ref="G9:G10"/>
    <mergeCell ref="A8:A11"/>
    <mergeCell ref="B8:B11"/>
    <mergeCell ref="C8:C10"/>
    <mergeCell ref="L9:L10"/>
    <mergeCell ref="D9:D10"/>
    <mergeCell ref="E9:E10"/>
  </mergeCells>
  <printOptions/>
  <pageMargins left="0.21" right="0.2" top="0.38" bottom="0.56" header="0.24" footer="0.21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7">
      <selection activeCell="W15" sqref="W15"/>
    </sheetView>
  </sheetViews>
  <sheetFormatPr defaultColWidth="9.00390625" defaultRowHeight="15.75"/>
  <cols>
    <col min="1" max="1" width="3.25390625" style="90" customWidth="1"/>
    <col min="2" max="2" width="12.125" style="90" customWidth="1"/>
    <col min="3" max="3" width="6.375" style="90" customWidth="1"/>
    <col min="4" max="4" width="5.625" style="90" customWidth="1"/>
    <col min="5" max="5" width="5.50390625" style="90" customWidth="1"/>
    <col min="6" max="6" width="6.875" style="90" customWidth="1"/>
    <col min="7" max="7" width="5.875" style="90" customWidth="1"/>
    <col min="8" max="8" width="5.375" style="90" customWidth="1"/>
    <col min="9" max="9" width="6.50390625" style="90" customWidth="1"/>
    <col min="10" max="11" width="5.375" style="90" customWidth="1"/>
    <col min="12" max="12" width="6.375" style="90" customWidth="1"/>
    <col min="13" max="13" width="5.375" style="90" customWidth="1"/>
    <col min="14" max="14" width="4.75390625" style="90" customWidth="1"/>
    <col min="15" max="15" width="5.625" style="90" customWidth="1"/>
    <col min="16" max="16" width="5.75390625" style="90" customWidth="1"/>
    <col min="17" max="17" width="5.00390625" style="90" customWidth="1"/>
    <col min="18" max="18" width="5.875" style="90" customWidth="1"/>
    <col min="19" max="19" width="5.125" style="90" customWidth="1"/>
    <col min="20" max="20" width="5.625" style="90" customWidth="1"/>
    <col min="21" max="16384" width="9.00390625" style="90" customWidth="1"/>
  </cols>
  <sheetData>
    <row r="1" spans="1:22" s="157" customFormat="1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8"/>
      <c r="V1" s="28"/>
    </row>
    <row r="2" spans="1:22" s="157" customFormat="1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"/>
      <c r="V2" s="28"/>
    </row>
    <row r="3" spans="1:3" ht="10.5" customHeight="1">
      <c r="A3" s="82"/>
      <c r="B3" s="82"/>
      <c r="C3" s="82"/>
    </row>
    <row r="4" spans="1:20" ht="25.5" customHeight="1">
      <c r="A4" s="377" t="s">
        <v>176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</row>
    <row r="5" spans="1:20" ht="16.5" customHeight="1">
      <c r="A5" s="375" t="s">
        <v>73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1" ht="2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76"/>
    </row>
    <row r="7" spans="1:21" ht="37.5" customHeight="1">
      <c r="A7" s="282" t="s">
        <v>0</v>
      </c>
      <c r="B7" s="282" t="s">
        <v>153</v>
      </c>
      <c r="C7" s="282" t="s">
        <v>131</v>
      </c>
      <c r="D7" s="384" t="s">
        <v>132</v>
      </c>
      <c r="E7" s="385"/>
      <c r="F7" s="385"/>
      <c r="G7" s="386"/>
      <c r="H7" s="379" t="s">
        <v>133</v>
      </c>
      <c r="I7" s="282" t="s">
        <v>134</v>
      </c>
      <c r="J7" s="387" t="s">
        <v>135</v>
      </c>
      <c r="K7" s="387"/>
      <c r="L7" s="387"/>
      <c r="M7" s="387"/>
      <c r="N7" s="379" t="s">
        <v>133</v>
      </c>
      <c r="O7" s="282" t="s">
        <v>136</v>
      </c>
      <c r="P7" s="384" t="s">
        <v>137</v>
      </c>
      <c r="Q7" s="385"/>
      <c r="R7" s="385"/>
      <c r="S7" s="386"/>
      <c r="T7" s="379" t="s">
        <v>133</v>
      </c>
      <c r="U7" s="382" t="s">
        <v>199</v>
      </c>
    </row>
    <row r="8" spans="1:21" ht="21" customHeight="1">
      <c r="A8" s="282"/>
      <c r="B8" s="282"/>
      <c r="C8" s="282"/>
      <c r="D8" s="381" t="s">
        <v>138</v>
      </c>
      <c r="E8" s="381" t="s">
        <v>139</v>
      </c>
      <c r="F8" s="381" t="s">
        <v>140</v>
      </c>
      <c r="G8" s="381" t="s">
        <v>141</v>
      </c>
      <c r="H8" s="379"/>
      <c r="I8" s="282"/>
      <c r="J8" s="381" t="s">
        <v>138</v>
      </c>
      <c r="K8" s="381" t="s">
        <v>139</v>
      </c>
      <c r="L8" s="381" t="s">
        <v>140</v>
      </c>
      <c r="M8" s="381" t="s">
        <v>141</v>
      </c>
      <c r="N8" s="379"/>
      <c r="O8" s="282"/>
      <c r="P8" s="381" t="s">
        <v>138</v>
      </c>
      <c r="Q8" s="381" t="s">
        <v>139</v>
      </c>
      <c r="R8" s="381" t="s">
        <v>140</v>
      </c>
      <c r="S8" s="381" t="s">
        <v>141</v>
      </c>
      <c r="T8" s="379"/>
      <c r="U8" s="383"/>
    </row>
    <row r="9" spans="1:21" ht="60.75" customHeight="1">
      <c r="A9" s="276"/>
      <c r="B9" s="276"/>
      <c r="C9" s="276"/>
      <c r="D9" s="380"/>
      <c r="E9" s="380"/>
      <c r="F9" s="380"/>
      <c r="G9" s="380"/>
      <c r="H9" s="380"/>
      <c r="I9" s="276"/>
      <c r="J9" s="380"/>
      <c r="K9" s="380"/>
      <c r="L9" s="380"/>
      <c r="M9" s="380"/>
      <c r="N9" s="380"/>
      <c r="O9" s="276"/>
      <c r="P9" s="380"/>
      <c r="Q9" s="380"/>
      <c r="R9" s="380"/>
      <c r="S9" s="380"/>
      <c r="T9" s="380"/>
      <c r="U9" s="383"/>
    </row>
    <row r="10" spans="1:20" s="104" customFormat="1" ht="24.75" customHeight="1">
      <c r="A10" s="91">
        <v>1</v>
      </c>
      <c r="B10" s="166" t="s">
        <v>79</v>
      </c>
      <c r="C10" s="131">
        <f>'SO SANH'!D17</f>
        <v>118</v>
      </c>
      <c r="D10" s="130">
        <v>10</v>
      </c>
      <c r="E10" s="130">
        <v>14</v>
      </c>
      <c r="F10" s="130">
        <v>0</v>
      </c>
      <c r="G10" s="130">
        <v>1</v>
      </c>
      <c r="H10" s="130">
        <v>72</v>
      </c>
      <c r="I10" s="105">
        <f>'DB HN'!F12</f>
        <v>13</v>
      </c>
      <c r="J10" s="130">
        <v>5</v>
      </c>
      <c r="K10" s="130">
        <v>4</v>
      </c>
      <c r="L10" s="130">
        <v>0</v>
      </c>
      <c r="M10" s="130">
        <v>0</v>
      </c>
      <c r="N10" s="130">
        <v>4</v>
      </c>
      <c r="O10" s="105">
        <f>'DB HN'!L12</f>
        <v>90</v>
      </c>
      <c r="P10" s="130">
        <v>7</v>
      </c>
      <c r="Q10" s="130">
        <v>11</v>
      </c>
      <c r="R10" s="130">
        <v>0</v>
      </c>
      <c r="S10" s="130">
        <v>1</v>
      </c>
      <c r="T10" s="130">
        <v>71</v>
      </c>
    </row>
    <row r="11" spans="1:20" s="104" customFormat="1" ht="24.75" customHeight="1">
      <c r="A11" s="158">
        <v>2</v>
      </c>
      <c r="B11" s="166" t="s">
        <v>80</v>
      </c>
      <c r="C11" s="131">
        <f>'SO SANH'!D13</f>
        <v>90</v>
      </c>
      <c r="D11" s="107">
        <v>3</v>
      </c>
      <c r="E11" s="107">
        <v>9</v>
      </c>
      <c r="F11" s="107">
        <v>0</v>
      </c>
      <c r="G11" s="107">
        <v>0</v>
      </c>
      <c r="H11" s="106">
        <v>31</v>
      </c>
      <c r="I11" s="105">
        <f>'DB HN'!F13</f>
        <v>6</v>
      </c>
      <c r="J11" s="107">
        <v>1</v>
      </c>
      <c r="K11" s="107">
        <v>4</v>
      </c>
      <c r="L11" s="107">
        <v>0</v>
      </c>
      <c r="M11" s="107">
        <v>0</v>
      </c>
      <c r="N11" s="107">
        <v>1</v>
      </c>
      <c r="O11" s="105">
        <f>'DB HN'!L13</f>
        <v>42</v>
      </c>
      <c r="P11" s="106">
        <v>3</v>
      </c>
      <c r="Q11" s="106">
        <v>9</v>
      </c>
      <c r="R11" s="106">
        <v>0</v>
      </c>
      <c r="S11" s="106">
        <v>0</v>
      </c>
      <c r="T11" s="106">
        <v>30</v>
      </c>
    </row>
    <row r="12" spans="1:20" s="104" customFormat="1" ht="24.75" customHeight="1">
      <c r="A12" s="91">
        <v>3</v>
      </c>
      <c r="B12" s="166" t="s">
        <v>81</v>
      </c>
      <c r="C12" s="131">
        <f>'SO SANH'!D15</f>
        <v>127</v>
      </c>
      <c r="D12" s="133">
        <v>28</v>
      </c>
      <c r="E12" s="133">
        <v>23</v>
      </c>
      <c r="F12" s="133">
        <v>0</v>
      </c>
      <c r="G12" s="133">
        <v>0</v>
      </c>
      <c r="H12" s="133">
        <v>79</v>
      </c>
      <c r="I12" s="105">
        <f>'DB HN'!F14</f>
        <v>32</v>
      </c>
      <c r="J12" s="134">
        <v>11</v>
      </c>
      <c r="K12" s="134">
        <v>10</v>
      </c>
      <c r="L12" s="134">
        <v>0</v>
      </c>
      <c r="M12" s="134">
        <v>0</v>
      </c>
      <c r="N12" s="134">
        <v>11</v>
      </c>
      <c r="O12" s="105">
        <f>'DB HN'!L14</f>
        <v>108</v>
      </c>
      <c r="P12" s="134">
        <v>21</v>
      </c>
      <c r="Q12" s="134">
        <v>16</v>
      </c>
      <c r="R12" s="134">
        <v>0</v>
      </c>
      <c r="S12" s="134">
        <v>1</v>
      </c>
      <c r="T12" s="134">
        <v>70</v>
      </c>
    </row>
    <row r="13" spans="1:20" s="104" customFormat="1" ht="24.75" customHeight="1">
      <c r="A13" s="91">
        <v>4</v>
      </c>
      <c r="B13" s="166" t="s">
        <v>82</v>
      </c>
      <c r="C13" s="131">
        <f>'SO SANH'!D10</f>
        <v>43</v>
      </c>
      <c r="D13" s="107">
        <v>16</v>
      </c>
      <c r="E13" s="107">
        <v>37</v>
      </c>
      <c r="F13" s="107">
        <v>0</v>
      </c>
      <c r="G13" s="107">
        <v>3</v>
      </c>
      <c r="H13" s="106">
        <v>103</v>
      </c>
      <c r="I13" s="105">
        <f>'DB HN'!F15</f>
        <v>70</v>
      </c>
      <c r="J13" s="107">
        <v>11</v>
      </c>
      <c r="K13" s="107">
        <v>11</v>
      </c>
      <c r="L13" s="107">
        <v>0</v>
      </c>
      <c r="M13" s="107">
        <v>1</v>
      </c>
      <c r="N13" s="107">
        <v>47</v>
      </c>
      <c r="O13" s="105">
        <f>'DB HN'!L15</f>
        <v>99</v>
      </c>
      <c r="P13" s="106">
        <v>3</v>
      </c>
      <c r="Q13" s="106">
        <v>20</v>
      </c>
      <c r="R13" s="106">
        <v>0</v>
      </c>
      <c r="S13" s="106">
        <v>0</v>
      </c>
      <c r="T13" s="106">
        <v>76</v>
      </c>
    </row>
    <row r="14" spans="1:20" s="104" customFormat="1" ht="24.75" customHeight="1">
      <c r="A14" s="91">
        <v>5</v>
      </c>
      <c r="B14" s="166" t="s">
        <v>83</v>
      </c>
      <c r="C14" s="131">
        <f>'SO SANH'!D9</f>
        <v>97</v>
      </c>
      <c r="D14" s="159">
        <v>11</v>
      </c>
      <c r="E14" s="159">
        <v>23</v>
      </c>
      <c r="F14" s="159">
        <v>2</v>
      </c>
      <c r="G14" s="159">
        <v>1</v>
      </c>
      <c r="H14" s="160">
        <v>53</v>
      </c>
      <c r="I14" s="105">
        <f>'DB HN'!F16</f>
        <v>29</v>
      </c>
      <c r="J14" s="159">
        <v>3</v>
      </c>
      <c r="K14" s="159">
        <v>7</v>
      </c>
      <c r="L14" s="159">
        <v>0</v>
      </c>
      <c r="M14" s="159">
        <v>0</v>
      </c>
      <c r="N14" s="160">
        <v>19</v>
      </c>
      <c r="O14" s="131">
        <f>'DB HN'!L16</f>
        <v>70</v>
      </c>
      <c r="P14" s="159">
        <v>15</v>
      </c>
      <c r="Q14" s="159">
        <v>15</v>
      </c>
      <c r="R14" s="159">
        <v>3</v>
      </c>
      <c r="S14" s="159">
        <v>1</v>
      </c>
      <c r="T14" s="160">
        <v>36</v>
      </c>
    </row>
    <row r="15" spans="1:20" s="165" customFormat="1" ht="24.75" customHeight="1">
      <c r="A15" s="89">
        <v>6</v>
      </c>
      <c r="B15" s="166" t="s">
        <v>84</v>
      </c>
      <c r="C15" s="131">
        <f>'SO SANH'!D12</f>
        <v>159</v>
      </c>
      <c r="D15" s="174" t="s">
        <v>189</v>
      </c>
      <c r="E15" s="175">
        <v>37</v>
      </c>
      <c r="F15" s="175">
        <v>3</v>
      </c>
      <c r="G15" s="175">
        <v>5</v>
      </c>
      <c r="H15" s="175">
        <v>82</v>
      </c>
      <c r="I15" s="105">
        <f>'DB HN'!F17</f>
        <v>93</v>
      </c>
      <c r="J15" s="167">
        <v>59</v>
      </c>
      <c r="K15" s="167">
        <v>16</v>
      </c>
      <c r="L15" s="167">
        <v>3</v>
      </c>
      <c r="M15" s="167">
        <v>5</v>
      </c>
      <c r="N15" s="167">
        <v>10</v>
      </c>
      <c r="O15" s="131">
        <f>'DB HN'!L17</f>
        <v>180</v>
      </c>
      <c r="P15" s="167">
        <v>72</v>
      </c>
      <c r="Q15" s="167">
        <v>19</v>
      </c>
      <c r="R15" s="167">
        <v>14</v>
      </c>
      <c r="S15" s="167">
        <v>3</v>
      </c>
      <c r="T15" s="167">
        <v>72</v>
      </c>
    </row>
    <row r="16" spans="1:21" s="104" customFormat="1" ht="24.75" customHeight="1">
      <c r="A16" s="91">
        <v>7</v>
      </c>
      <c r="B16" s="166" t="s">
        <v>85</v>
      </c>
      <c r="C16" s="131">
        <f>'SO SANH'!D11</f>
        <v>130</v>
      </c>
      <c r="D16" s="159">
        <v>20</v>
      </c>
      <c r="E16" s="159">
        <v>28</v>
      </c>
      <c r="F16" s="159">
        <v>7</v>
      </c>
      <c r="G16" s="159">
        <v>0</v>
      </c>
      <c r="H16" s="160">
        <v>72</v>
      </c>
      <c r="I16" s="105">
        <f>'DB HN'!F18</f>
        <v>40</v>
      </c>
      <c r="J16" s="159">
        <v>12</v>
      </c>
      <c r="K16" s="159">
        <v>7</v>
      </c>
      <c r="L16" s="159">
        <v>3</v>
      </c>
      <c r="M16" s="159">
        <v>0</v>
      </c>
      <c r="N16" s="159">
        <v>18</v>
      </c>
      <c r="O16" s="131">
        <f>'DB HN'!L18</f>
        <v>98</v>
      </c>
      <c r="P16" s="160">
        <v>13</v>
      </c>
      <c r="Q16" s="160">
        <v>23</v>
      </c>
      <c r="R16" s="160">
        <v>4</v>
      </c>
      <c r="S16" s="160">
        <v>0</v>
      </c>
      <c r="T16" s="160">
        <v>58</v>
      </c>
      <c r="U16" s="104" t="s">
        <v>198</v>
      </c>
    </row>
    <row r="17" spans="1:20" s="104" customFormat="1" ht="24.75" customHeight="1">
      <c r="A17" s="158">
        <v>8</v>
      </c>
      <c r="B17" s="171" t="s">
        <v>86</v>
      </c>
      <c r="C17" s="131">
        <f>'SO SANH'!D14</f>
        <v>258</v>
      </c>
      <c r="D17" s="107">
        <v>9</v>
      </c>
      <c r="E17" s="107">
        <v>23</v>
      </c>
      <c r="F17" s="107">
        <v>4</v>
      </c>
      <c r="G17" s="107">
        <v>5</v>
      </c>
      <c r="H17" s="106">
        <v>22</v>
      </c>
      <c r="I17" s="105">
        <f>'DB HN'!F19</f>
        <v>27</v>
      </c>
      <c r="J17" s="159">
        <v>5</v>
      </c>
      <c r="K17" s="159">
        <v>12</v>
      </c>
      <c r="L17" s="159">
        <v>3</v>
      </c>
      <c r="M17" s="159">
        <v>2</v>
      </c>
      <c r="N17" s="159">
        <v>5</v>
      </c>
      <c r="O17" s="131">
        <f>'DB HN'!L19</f>
        <v>41</v>
      </c>
      <c r="P17" s="160">
        <v>4</v>
      </c>
      <c r="Q17" s="160">
        <v>12</v>
      </c>
      <c r="R17" s="160">
        <v>1</v>
      </c>
      <c r="S17" s="160">
        <v>3</v>
      </c>
      <c r="T17" s="160">
        <v>21</v>
      </c>
    </row>
    <row r="18" spans="1:20" s="104" customFormat="1" ht="24.75" customHeight="1">
      <c r="A18" s="91">
        <v>9</v>
      </c>
      <c r="B18" s="171" t="s">
        <v>87</v>
      </c>
      <c r="C18" s="131">
        <f>'SO SANH'!D17</f>
        <v>118</v>
      </c>
      <c r="D18" s="107">
        <v>19</v>
      </c>
      <c r="E18" s="107">
        <v>24</v>
      </c>
      <c r="F18" s="107">
        <v>2</v>
      </c>
      <c r="G18" s="107">
        <v>6</v>
      </c>
      <c r="H18" s="106">
        <v>67</v>
      </c>
      <c r="I18" s="105">
        <f>'DB HN'!F20</f>
        <v>65</v>
      </c>
      <c r="J18" s="159">
        <v>17</v>
      </c>
      <c r="K18" s="159">
        <v>12</v>
      </c>
      <c r="L18" s="159">
        <v>2</v>
      </c>
      <c r="M18" s="159">
        <v>5</v>
      </c>
      <c r="N18" s="159">
        <v>29</v>
      </c>
      <c r="O18" s="131">
        <f>'DB HN'!L20</f>
        <v>55</v>
      </c>
      <c r="P18" s="160">
        <v>10</v>
      </c>
      <c r="Q18" s="160">
        <v>13</v>
      </c>
      <c r="R18" s="160">
        <v>0</v>
      </c>
      <c r="S18" s="160">
        <v>2</v>
      </c>
      <c r="T18" s="160">
        <v>30</v>
      </c>
    </row>
    <row r="19" spans="1:21" s="170" customFormat="1" ht="44.25" customHeight="1">
      <c r="A19" s="54"/>
      <c r="B19" s="54" t="s">
        <v>142</v>
      </c>
      <c r="C19" s="168">
        <f>'SO SANH'!D18</f>
        <v>181</v>
      </c>
      <c r="D19" s="132">
        <v>247</v>
      </c>
      <c r="E19" s="132">
        <f aca="true" t="shared" si="0" ref="E19:T19">SUM(E10:E18)</f>
        <v>218</v>
      </c>
      <c r="F19" s="132">
        <f t="shared" si="0"/>
        <v>18</v>
      </c>
      <c r="G19" s="132">
        <f t="shared" si="0"/>
        <v>21</v>
      </c>
      <c r="H19" s="132">
        <f t="shared" si="0"/>
        <v>581</v>
      </c>
      <c r="I19" s="105">
        <f>'DB HN'!F21</f>
        <v>375</v>
      </c>
      <c r="J19" s="105">
        <f t="shared" si="0"/>
        <v>124</v>
      </c>
      <c r="K19" s="105">
        <f t="shared" si="0"/>
        <v>83</v>
      </c>
      <c r="L19" s="105">
        <f t="shared" si="0"/>
        <v>11</v>
      </c>
      <c r="M19" s="105">
        <f t="shared" si="0"/>
        <v>13</v>
      </c>
      <c r="N19" s="105">
        <f t="shared" si="0"/>
        <v>144</v>
      </c>
      <c r="O19" s="105">
        <f>'DB HN'!L21</f>
        <v>783</v>
      </c>
      <c r="P19" s="105">
        <f t="shared" si="0"/>
        <v>148</v>
      </c>
      <c r="Q19" s="105">
        <f t="shared" si="0"/>
        <v>138</v>
      </c>
      <c r="R19" s="105">
        <f t="shared" si="0"/>
        <v>22</v>
      </c>
      <c r="S19" s="105">
        <f t="shared" si="0"/>
        <v>11</v>
      </c>
      <c r="T19" s="105">
        <f t="shared" si="0"/>
        <v>464</v>
      </c>
      <c r="U19" s="169"/>
    </row>
    <row r="20" spans="1:20" ht="15.75">
      <c r="A20" s="84"/>
      <c r="B20" s="92"/>
      <c r="C20" s="92"/>
      <c r="D20" s="93" t="s">
        <v>197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5.75">
      <c r="A21" s="84"/>
      <c r="B21" s="388" t="s">
        <v>171</v>
      </c>
      <c r="C21" s="388"/>
      <c r="D21" s="388"/>
      <c r="E21" s="100"/>
      <c r="F21" s="100"/>
      <c r="G21" s="100"/>
      <c r="H21" s="100"/>
      <c r="I21" s="100"/>
      <c r="J21" s="100"/>
      <c r="K21" s="100"/>
      <c r="L21" s="100"/>
      <c r="M21" s="388" t="s">
        <v>175</v>
      </c>
      <c r="N21" s="388"/>
      <c r="O21" s="388"/>
      <c r="P21" s="388"/>
      <c r="Q21" s="388"/>
      <c r="R21" s="388"/>
      <c r="S21" s="388"/>
      <c r="T21" s="388"/>
    </row>
    <row r="22" ht="15.75">
      <c r="B22" s="94"/>
    </row>
    <row r="23" ht="15.75">
      <c r="B23" s="95"/>
    </row>
  </sheetData>
  <mergeCells count="32">
    <mergeCell ref="M21:T21"/>
    <mergeCell ref="B21:D21"/>
    <mergeCell ref="M8:M9"/>
    <mergeCell ref="P8:P9"/>
    <mergeCell ref="Q8:Q9"/>
    <mergeCell ref="R8:R9"/>
    <mergeCell ref="O7:O9"/>
    <mergeCell ref="P7:S7"/>
    <mergeCell ref="J8:J9"/>
    <mergeCell ref="K8:K9"/>
    <mergeCell ref="C7:C9"/>
    <mergeCell ref="D7:G7"/>
    <mergeCell ref="T7:T9"/>
    <mergeCell ref="J7:M7"/>
    <mergeCell ref="D8:D9"/>
    <mergeCell ref="E8:E9"/>
    <mergeCell ref="F8:F9"/>
    <mergeCell ref="G8:G9"/>
    <mergeCell ref="H7:H9"/>
    <mergeCell ref="I7:I9"/>
    <mergeCell ref="U7:U9"/>
    <mergeCell ref="S8:S9"/>
    <mergeCell ref="A7:A9"/>
    <mergeCell ref="B7:B9"/>
    <mergeCell ref="A5:T5"/>
    <mergeCell ref="A1:C1"/>
    <mergeCell ref="A2:C2"/>
    <mergeCell ref="D1:T1"/>
    <mergeCell ref="D2:T2"/>
    <mergeCell ref="A4:T4"/>
    <mergeCell ref="N7:N9"/>
    <mergeCell ref="L8:L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7">
      <selection activeCell="C20" sqref="C20"/>
    </sheetView>
  </sheetViews>
  <sheetFormatPr defaultColWidth="9.00390625" defaultRowHeight="15.75"/>
  <cols>
    <col min="1" max="1" width="5.625" style="0" customWidth="1"/>
    <col min="2" max="2" width="17.375" style="43" customWidth="1"/>
    <col min="3" max="3" width="8.375" style="0" customWidth="1"/>
    <col min="9" max="9" width="7.625" style="0" customWidth="1"/>
    <col min="11" max="11" width="7.50390625" style="0" customWidth="1"/>
    <col min="12" max="12" width="7.625" style="0" customWidth="1"/>
    <col min="14" max="14" width="7.875" style="0" customWidth="1"/>
  </cols>
  <sheetData>
    <row r="1" spans="1:14" ht="15.75">
      <c r="A1" s="275" t="s">
        <v>61</v>
      </c>
      <c r="B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.75">
      <c r="A2" s="275" t="s">
        <v>62</v>
      </c>
      <c r="B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ht="9.75" customHeight="1"/>
    <row r="4" spans="13:14" ht="15.75">
      <c r="M4" s="275" t="s">
        <v>11</v>
      </c>
      <c r="N4" s="275"/>
    </row>
    <row r="5" spans="1:14" ht="16.5" customHeight="1">
      <c r="A5" s="278" t="s">
        <v>77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6.5" customHeight="1">
      <c r="A6" s="279" t="s">
        <v>75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2" ht="10.5" customHeight="1">
      <c r="A7" s="1"/>
      <c r="B7" s="44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58.5" customHeight="1">
      <c r="A8" s="281" t="s">
        <v>0</v>
      </c>
      <c r="B8" s="287" t="s">
        <v>1</v>
      </c>
      <c r="C8" s="284" t="s">
        <v>98</v>
      </c>
      <c r="D8" s="284" t="s">
        <v>201</v>
      </c>
      <c r="E8" s="284"/>
      <c r="F8" s="284" t="s">
        <v>12</v>
      </c>
      <c r="G8" s="284"/>
      <c r="H8" s="284"/>
      <c r="I8" s="284"/>
      <c r="J8" s="284"/>
      <c r="K8" s="284"/>
      <c r="L8" s="284" t="s">
        <v>202</v>
      </c>
      <c r="M8" s="284"/>
      <c r="N8" s="273" t="s">
        <v>210</v>
      </c>
    </row>
    <row r="9" spans="1:14" ht="28.5" customHeight="1">
      <c r="A9" s="282"/>
      <c r="B9" s="288"/>
      <c r="C9" s="284"/>
      <c r="D9" s="280" t="s">
        <v>3</v>
      </c>
      <c r="E9" s="280" t="s">
        <v>4</v>
      </c>
      <c r="F9" s="285" t="s">
        <v>14</v>
      </c>
      <c r="G9" s="280" t="s">
        <v>4</v>
      </c>
      <c r="H9" s="285" t="s">
        <v>15</v>
      </c>
      <c r="I9" s="280" t="s">
        <v>4</v>
      </c>
      <c r="J9" s="280" t="s">
        <v>13</v>
      </c>
      <c r="K9" s="280" t="s">
        <v>4</v>
      </c>
      <c r="L9" s="280" t="s">
        <v>3</v>
      </c>
      <c r="M9" s="280" t="s">
        <v>4</v>
      </c>
      <c r="N9" s="274"/>
    </row>
    <row r="10" spans="1:14" ht="84" customHeight="1">
      <c r="A10" s="282"/>
      <c r="B10" s="288"/>
      <c r="C10" s="284"/>
      <c r="D10" s="280"/>
      <c r="E10" s="280"/>
      <c r="F10" s="286"/>
      <c r="G10" s="280"/>
      <c r="H10" s="286"/>
      <c r="I10" s="280"/>
      <c r="J10" s="280"/>
      <c r="K10" s="280"/>
      <c r="L10" s="280"/>
      <c r="M10" s="280"/>
      <c r="N10" s="283"/>
    </row>
    <row r="11" spans="1:14" ht="26.25" customHeight="1">
      <c r="A11" s="276"/>
      <c r="B11" s="289"/>
      <c r="C11" s="193">
        <v>1</v>
      </c>
      <c r="D11" s="193">
        <v>2</v>
      </c>
      <c r="E11" s="193">
        <v>3</v>
      </c>
      <c r="F11" s="193">
        <v>4</v>
      </c>
      <c r="G11" s="193" t="s">
        <v>5</v>
      </c>
      <c r="H11" s="193">
        <v>6</v>
      </c>
      <c r="I11" s="193" t="s">
        <v>6</v>
      </c>
      <c r="J11" s="193">
        <v>8</v>
      </c>
      <c r="K11" s="193" t="s">
        <v>7</v>
      </c>
      <c r="L11" s="194" t="s">
        <v>78</v>
      </c>
      <c r="M11" s="193" t="s">
        <v>8</v>
      </c>
      <c r="N11" s="195"/>
    </row>
    <row r="12" spans="1:14" s="56" customFormat="1" ht="19.5" customHeight="1">
      <c r="A12" s="215">
        <v>1</v>
      </c>
      <c r="B12" s="45" t="s">
        <v>79</v>
      </c>
      <c r="C12" s="177">
        <v>1750</v>
      </c>
      <c r="D12" s="178">
        <v>63</v>
      </c>
      <c r="E12" s="178" t="s">
        <v>88</v>
      </c>
      <c r="F12" s="178">
        <v>13</v>
      </c>
      <c r="G12" s="179">
        <f>F12/D12*100</f>
        <v>20.634920634920633</v>
      </c>
      <c r="H12" s="178">
        <v>0</v>
      </c>
      <c r="I12" s="179">
        <f>H12/L12*100</f>
        <v>0</v>
      </c>
      <c r="J12" s="178">
        <v>15</v>
      </c>
      <c r="K12" s="179">
        <f>J12/L12*100</f>
        <v>23.076923076923077</v>
      </c>
      <c r="L12" s="178">
        <f>(D12-F12)+(H12+J12)</f>
        <v>65</v>
      </c>
      <c r="M12" s="179">
        <f>L12/'SO SANH'!C9*100</f>
        <v>3.953771289537713</v>
      </c>
      <c r="N12" s="180"/>
    </row>
    <row r="13" spans="1:14" s="56" customFormat="1" ht="19.5" customHeight="1">
      <c r="A13" s="215">
        <v>2</v>
      </c>
      <c r="B13" s="45" t="s">
        <v>80</v>
      </c>
      <c r="C13" s="178">
        <v>828</v>
      </c>
      <c r="D13" s="178">
        <v>20</v>
      </c>
      <c r="E13" s="178" t="s">
        <v>89</v>
      </c>
      <c r="F13" s="178">
        <v>4</v>
      </c>
      <c r="G13" s="179">
        <f aca="true" t="shared" si="0" ref="G13:G21">F13/D13*100</f>
        <v>20</v>
      </c>
      <c r="H13" s="178">
        <v>0</v>
      </c>
      <c r="I13" s="179">
        <f aca="true" t="shared" si="1" ref="I13:I21">H13/L13*100</f>
        <v>0</v>
      </c>
      <c r="J13" s="178">
        <v>9</v>
      </c>
      <c r="K13" s="179">
        <f aca="true" t="shared" si="2" ref="K13:K21">J13/L13*100</f>
        <v>36</v>
      </c>
      <c r="L13" s="178">
        <f aca="true" t="shared" si="3" ref="L13:L21">(D13-F13)+(H13+J13)</f>
        <v>25</v>
      </c>
      <c r="M13" s="179">
        <f>L13/'SO SANH'!C10*100</f>
        <v>3.136762860727729</v>
      </c>
      <c r="N13" s="180"/>
    </row>
    <row r="14" spans="1:14" s="56" customFormat="1" ht="19.5" customHeight="1">
      <c r="A14" s="215">
        <v>3</v>
      </c>
      <c r="B14" s="45" t="s">
        <v>81</v>
      </c>
      <c r="C14" s="177">
        <v>1380</v>
      </c>
      <c r="D14" s="178">
        <v>153</v>
      </c>
      <c r="E14" s="178" t="s">
        <v>90</v>
      </c>
      <c r="F14" s="178">
        <v>46</v>
      </c>
      <c r="G14" s="179">
        <f t="shared" si="0"/>
        <v>30.065359477124183</v>
      </c>
      <c r="H14" s="178">
        <v>0</v>
      </c>
      <c r="I14" s="179">
        <f t="shared" si="1"/>
        <v>0</v>
      </c>
      <c r="J14" s="178">
        <v>44</v>
      </c>
      <c r="K14" s="179">
        <f t="shared" si="2"/>
        <v>29.13907284768212</v>
      </c>
      <c r="L14" s="178">
        <f t="shared" si="3"/>
        <v>151</v>
      </c>
      <c r="M14" s="179">
        <f>L14/'SO SANH'!C11*100</f>
        <v>11.293941660433807</v>
      </c>
      <c r="N14" s="180"/>
    </row>
    <row r="15" spans="1:14" s="56" customFormat="1" ht="19.5" customHeight="1">
      <c r="A15" s="215">
        <v>4</v>
      </c>
      <c r="B15" s="45" t="s">
        <v>82</v>
      </c>
      <c r="C15" s="177">
        <v>1732</v>
      </c>
      <c r="D15" s="178">
        <v>70</v>
      </c>
      <c r="E15" s="178" t="s">
        <v>91</v>
      </c>
      <c r="F15" s="178">
        <v>27</v>
      </c>
      <c r="G15" s="179">
        <f t="shared" si="0"/>
        <v>38.57142857142858</v>
      </c>
      <c r="H15" s="178">
        <v>0</v>
      </c>
      <c r="I15" s="179">
        <f t="shared" si="1"/>
        <v>0</v>
      </c>
      <c r="J15" s="178">
        <v>54</v>
      </c>
      <c r="K15" s="179">
        <f t="shared" si="2"/>
        <v>55.670103092783506</v>
      </c>
      <c r="L15" s="178">
        <f t="shared" si="3"/>
        <v>97</v>
      </c>
      <c r="M15" s="179">
        <f>L15/'SO SANH'!C12*100</f>
        <v>5.780691299165673</v>
      </c>
      <c r="N15" s="180"/>
    </row>
    <row r="16" spans="1:14" s="56" customFormat="1" ht="19.5" customHeight="1">
      <c r="A16" s="215">
        <v>5</v>
      </c>
      <c r="B16" s="45" t="s">
        <v>83</v>
      </c>
      <c r="C16" s="177">
        <v>2140</v>
      </c>
      <c r="D16" s="178">
        <v>84</v>
      </c>
      <c r="E16" s="178" t="s">
        <v>92</v>
      </c>
      <c r="F16" s="178">
        <v>26</v>
      </c>
      <c r="G16" s="179">
        <f t="shared" si="0"/>
        <v>30.952380952380953</v>
      </c>
      <c r="H16" s="178">
        <v>0</v>
      </c>
      <c r="I16" s="179">
        <f t="shared" si="1"/>
        <v>0</v>
      </c>
      <c r="J16" s="178">
        <v>25</v>
      </c>
      <c r="K16" s="179">
        <f t="shared" si="2"/>
        <v>30.120481927710845</v>
      </c>
      <c r="L16" s="178">
        <f t="shared" si="3"/>
        <v>83</v>
      </c>
      <c r="M16" s="179">
        <f>L16/'SO SANH'!C13*100</f>
        <v>4.598337950138505</v>
      </c>
      <c r="N16" s="180"/>
    </row>
    <row r="17" spans="1:14" s="261" customFormat="1" ht="19.5" customHeight="1">
      <c r="A17" s="256">
        <v>6</v>
      </c>
      <c r="B17" s="127" t="s">
        <v>84</v>
      </c>
      <c r="C17" s="257">
        <v>1389</v>
      </c>
      <c r="D17" s="258">
        <v>67</v>
      </c>
      <c r="E17" s="258" t="s">
        <v>93</v>
      </c>
      <c r="F17" s="258">
        <v>31</v>
      </c>
      <c r="G17" s="259">
        <f t="shared" si="0"/>
        <v>46.26865671641791</v>
      </c>
      <c r="H17" s="258">
        <v>0</v>
      </c>
      <c r="I17" s="259">
        <f t="shared" si="1"/>
        <v>0</v>
      </c>
      <c r="J17" s="258">
        <v>81</v>
      </c>
      <c r="K17" s="259">
        <f t="shared" si="2"/>
        <v>69.23076923076923</v>
      </c>
      <c r="L17" s="258">
        <f t="shared" si="3"/>
        <v>117</v>
      </c>
      <c r="M17" s="259">
        <f>L17/'SO SANH'!C14*100</f>
        <v>8.68596881959911</v>
      </c>
      <c r="N17" s="260"/>
    </row>
    <row r="18" spans="1:14" s="56" customFormat="1" ht="19.5" customHeight="1">
      <c r="A18" s="215">
        <v>7</v>
      </c>
      <c r="B18" s="45" t="s">
        <v>85</v>
      </c>
      <c r="C18" s="177">
        <v>2211</v>
      </c>
      <c r="D18" s="178">
        <v>69</v>
      </c>
      <c r="E18" s="178" t="s">
        <v>94</v>
      </c>
      <c r="F18" s="178">
        <v>31</v>
      </c>
      <c r="G18" s="179">
        <f t="shared" si="0"/>
        <v>44.927536231884055</v>
      </c>
      <c r="H18" s="178">
        <v>1</v>
      </c>
      <c r="I18" s="179">
        <f t="shared" si="1"/>
        <v>1.2658227848101267</v>
      </c>
      <c r="J18" s="178">
        <v>40</v>
      </c>
      <c r="K18" s="179">
        <f t="shared" si="2"/>
        <v>50.63291139240506</v>
      </c>
      <c r="L18" s="178">
        <f t="shared" si="3"/>
        <v>79</v>
      </c>
      <c r="M18" s="179">
        <f>L18/'SO SANH'!C15*100</f>
        <v>3.6106032906764165</v>
      </c>
      <c r="N18" s="180"/>
    </row>
    <row r="19" spans="1:14" s="56" customFormat="1" ht="19.5" customHeight="1">
      <c r="A19" s="215">
        <v>8</v>
      </c>
      <c r="B19" s="45" t="s">
        <v>86</v>
      </c>
      <c r="C19" s="181">
        <v>1406</v>
      </c>
      <c r="D19" s="178">
        <v>61</v>
      </c>
      <c r="E19" s="178" t="s">
        <v>95</v>
      </c>
      <c r="F19" s="178">
        <v>35</v>
      </c>
      <c r="G19" s="179">
        <f t="shared" si="0"/>
        <v>57.377049180327866</v>
      </c>
      <c r="H19" s="178">
        <v>0</v>
      </c>
      <c r="I19" s="179">
        <f t="shared" si="1"/>
        <v>0</v>
      </c>
      <c r="J19" s="178">
        <v>14</v>
      </c>
      <c r="K19" s="179">
        <f t="shared" si="2"/>
        <v>35</v>
      </c>
      <c r="L19" s="178">
        <f t="shared" si="3"/>
        <v>40</v>
      </c>
      <c r="M19" s="179">
        <f>L19/'SO SANH'!C16*100</f>
        <v>2.888086642599278</v>
      </c>
      <c r="N19" s="183"/>
    </row>
    <row r="20" spans="1:14" s="56" customFormat="1" ht="19.5" customHeight="1">
      <c r="A20" s="215">
        <v>9</v>
      </c>
      <c r="B20" s="45" t="s">
        <v>87</v>
      </c>
      <c r="C20" s="177">
        <v>1616</v>
      </c>
      <c r="D20" s="178">
        <v>136</v>
      </c>
      <c r="E20" s="178" t="s">
        <v>96</v>
      </c>
      <c r="F20" s="178">
        <v>70</v>
      </c>
      <c r="G20" s="179">
        <f t="shared" si="0"/>
        <v>51.470588235294116</v>
      </c>
      <c r="H20" s="178">
        <v>0</v>
      </c>
      <c r="I20" s="179">
        <f t="shared" si="1"/>
        <v>0</v>
      </c>
      <c r="J20" s="178">
        <v>60</v>
      </c>
      <c r="K20" s="179">
        <f t="shared" si="2"/>
        <v>47.61904761904761</v>
      </c>
      <c r="L20" s="178">
        <f t="shared" si="3"/>
        <v>126</v>
      </c>
      <c r="M20" s="179">
        <f>L20/'SO SANH'!C17*100</f>
        <v>8.015267175572518</v>
      </c>
      <c r="N20" s="180"/>
    </row>
    <row r="21" spans="1:14" s="82" customFormat="1" ht="19.5" customHeight="1">
      <c r="A21" s="24"/>
      <c r="B21" s="46" t="s">
        <v>36</v>
      </c>
      <c r="C21" s="184">
        <f>SUM(C12:C20)</f>
        <v>14452</v>
      </c>
      <c r="D21" s="185">
        <f>SUM(D12:D20)</f>
        <v>723</v>
      </c>
      <c r="E21" s="185" t="s">
        <v>97</v>
      </c>
      <c r="F21" s="185">
        <f>SUM(F12:F20)</f>
        <v>283</v>
      </c>
      <c r="G21" s="186">
        <f t="shared" si="0"/>
        <v>39.14246196403873</v>
      </c>
      <c r="H21" s="185">
        <f>SUM(H12:H20)</f>
        <v>1</v>
      </c>
      <c r="I21" s="186">
        <f t="shared" si="1"/>
        <v>0.1277139208173691</v>
      </c>
      <c r="J21" s="185">
        <f>SUM(J12:J20)</f>
        <v>342</v>
      </c>
      <c r="K21" s="186">
        <f t="shared" si="2"/>
        <v>43.67816091954023</v>
      </c>
      <c r="L21" s="185">
        <f t="shared" si="3"/>
        <v>783</v>
      </c>
      <c r="M21" s="214">
        <f>L21/'SO SANH'!C18*100</f>
        <v>5.69330327928452</v>
      </c>
      <c r="N21" s="187"/>
    </row>
    <row r="22" spans="1:12" ht="16.5">
      <c r="A22" s="5"/>
      <c r="B22" s="47"/>
      <c r="K22" s="4"/>
      <c r="L22" s="61"/>
    </row>
    <row r="23" spans="1:14" ht="21" customHeight="1">
      <c r="A23" s="18"/>
      <c r="B23" s="43" t="s">
        <v>212</v>
      </c>
      <c r="C23" s="18"/>
      <c r="D23" s="18"/>
      <c r="E23" s="83"/>
      <c r="F23" s="83"/>
      <c r="G23" s="83"/>
      <c r="H23" s="18"/>
      <c r="I23" s="18"/>
      <c r="J23" s="272"/>
      <c r="K23" s="272"/>
      <c r="L23" s="272"/>
      <c r="M23" s="272"/>
      <c r="N23" s="272"/>
    </row>
    <row r="25" spans="2:14" ht="15.75">
      <c r="B25" s="97" t="s">
        <v>171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</sheetData>
  <mergeCells count="25">
    <mergeCell ref="J23:N23"/>
    <mergeCell ref="A8:A11"/>
    <mergeCell ref="B8:B11"/>
    <mergeCell ref="F9:F10"/>
    <mergeCell ref="N8:N10"/>
    <mergeCell ref="L9:L10"/>
    <mergeCell ref="M9:M10"/>
    <mergeCell ref="G9:G10"/>
    <mergeCell ref="C8:C10"/>
    <mergeCell ref="D8:E8"/>
    <mergeCell ref="M4:N4"/>
    <mergeCell ref="L8:M8"/>
    <mergeCell ref="D9:D10"/>
    <mergeCell ref="H9:H10"/>
    <mergeCell ref="A1:B1"/>
    <mergeCell ref="D1:N1"/>
    <mergeCell ref="A2:B2"/>
    <mergeCell ref="D2:N2"/>
    <mergeCell ref="E9:E10"/>
    <mergeCell ref="K9:K10"/>
    <mergeCell ref="I9:I10"/>
    <mergeCell ref="A5:N5"/>
    <mergeCell ref="A6:N6"/>
    <mergeCell ref="F8:K8"/>
    <mergeCell ref="J9:J10"/>
  </mergeCells>
  <printOptions/>
  <pageMargins left="0.27" right="0.23" top="0.51" bottom="0.51" header="0.26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4">
      <selection activeCell="C18" sqref="C18"/>
    </sheetView>
  </sheetViews>
  <sheetFormatPr defaultColWidth="9.00390625" defaultRowHeight="15.75"/>
  <cols>
    <col min="1" max="1" width="3.50390625" style="0" customWidth="1"/>
    <col min="2" max="2" width="13.625" style="43" customWidth="1"/>
    <col min="3" max="3" width="8.50390625" style="0" customWidth="1"/>
    <col min="4" max="4" width="7.50390625" style="0" customWidth="1"/>
    <col min="5" max="5" width="6.375" style="31" customWidth="1"/>
    <col min="6" max="6" width="6.00390625" style="0" customWidth="1"/>
    <col min="7" max="7" width="6.375" style="31" customWidth="1"/>
    <col min="8" max="8" width="8.25390625" style="31" customWidth="1"/>
    <col min="9" max="9" width="6.25390625" style="31" customWidth="1"/>
    <col min="10" max="10" width="6.50390625" style="31" customWidth="1"/>
    <col min="11" max="11" width="6.125" style="31" customWidth="1"/>
    <col min="12" max="12" width="6.00390625" style="31" customWidth="1"/>
    <col min="13" max="13" width="6.50390625" style="0" customWidth="1"/>
    <col min="14" max="14" width="6.875" style="0" customWidth="1"/>
    <col min="15" max="15" width="6.50390625" style="0" customWidth="1"/>
    <col min="16" max="16" width="6.375" style="0" customWidth="1"/>
    <col min="17" max="17" width="6.50390625" style="0" customWidth="1"/>
    <col min="18" max="18" width="8.375" style="68" customWidth="1"/>
    <col min="19" max="54" width="9.00390625" style="67" customWidth="1"/>
  </cols>
  <sheetData>
    <row r="1" spans="1:18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42.75" customHeight="1">
      <c r="A3" s="311" t="s">
        <v>118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7:18" ht="15.75">
      <c r="Q4" s="310" t="s">
        <v>211</v>
      </c>
      <c r="R4" s="310"/>
    </row>
    <row r="5" spans="1:18" ht="49.5" customHeight="1">
      <c r="A5" s="290" t="s">
        <v>0</v>
      </c>
      <c r="B5" s="300" t="s">
        <v>109</v>
      </c>
      <c r="C5" s="301" t="s">
        <v>119</v>
      </c>
      <c r="D5" s="302"/>
      <c r="E5" s="302"/>
      <c r="F5" s="302"/>
      <c r="G5" s="303"/>
      <c r="H5" s="301" t="s">
        <v>120</v>
      </c>
      <c r="I5" s="302"/>
      <c r="J5" s="302"/>
      <c r="K5" s="302"/>
      <c r="L5" s="303"/>
      <c r="M5" s="304" t="s">
        <v>121</v>
      </c>
      <c r="N5" s="305"/>
      <c r="O5" s="305"/>
      <c r="P5" s="306"/>
      <c r="Q5" s="297" t="s">
        <v>122</v>
      </c>
      <c r="R5" s="292" t="s">
        <v>123</v>
      </c>
    </row>
    <row r="6" spans="1:18" ht="30.75" customHeight="1">
      <c r="A6" s="290"/>
      <c r="B6" s="300"/>
      <c r="C6" s="295" t="s">
        <v>110</v>
      </c>
      <c r="D6" s="290" t="s">
        <v>111</v>
      </c>
      <c r="E6" s="290"/>
      <c r="F6" s="290" t="s">
        <v>112</v>
      </c>
      <c r="G6" s="290"/>
      <c r="H6" s="295" t="s">
        <v>110</v>
      </c>
      <c r="I6" s="290" t="s">
        <v>111</v>
      </c>
      <c r="J6" s="290"/>
      <c r="K6" s="290" t="s">
        <v>112</v>
      </c>
      <c r="L6" s="290"/>
      <c r="M6" s="307"/>
      <c r="N6" s="308"/>
      <c r="O6" s="308"/>
      <c r="P6" s="309"/>
      <c r="Q6" s="298"/>
      <c r="R6" s="293"/>
    </row>
    <row r="7" spans="1:21" ht="47.25">
      <c r="A7" s="290"/>
      <c r="B7" s="300"/>
      <c r="C7" s="296"/>
      <c r="D7" s="69" t="s">
        <v>113</v>
      </c>
      <c r="E7" s="70" t="s">
        <v>114</v>
      </c>
      <c r="F7" s="69" t="s">
        <v>115</v>
      </c>
      <c r="G7" s="70" t="s">
        <v>114</v>
      </c>
      <c r="H7" s="296"/>
      <c r="I7" s="69" t="s">
        <v>113</v>
      </c>
      <c r="J7" s="242" t="s">
        <v>114</v>
      </c>
      <c r="K7" s="69" t="s">
        <v>115</v>
      </c>
      <c r="L7" s="242" t="s">
        <v>114</v>
      </c>
      <c r="M7" s="69" t="s">
        <v>111</v>
      </c>
      <c r="N7" s="69" t="s">
        <v>114</v>
      </c>
      <c r="O7" s="69" t="s">
        <v>112</v>
      </c>
      <c r="P7" s="66" t="s">
        <v>114</v>
      </c>
      <c r="Q7" s="299"/>
      <c r="R7" s="294"/>
      <c r="U7" s="67" t="s">
        <v>117</v>
      </c>
    </row>
    <row r="8" spans="1:54" s="270" customFormat="1" ht="13.5">
      <c r="A8" s="262">
        <v>1</v>
      </c>
      <c r="B8" s="263">
        <v>2</v>
      </c>
      <c r="C8" s="264">
        <v>3</v>
      </c>
      <c r="D8" s="265">
        <v>4</v>
      </c>
      <c r="E8" s="266">
        <v>5</v>
      </c>
      <c r="F8" s="265">
        <v>6</v>
      </c>
      <c r="G8" s="266">
        <v>7</v>
      </c>
      <c r="H8" s="264">
        <v>8</v>
      </c>
      <c r="I8" s="265">
        <v>9</v>
      </c>
      <c r="J8" s="265">
        <v>10</v>
      </c>
      <c r="K8" s="265">
        <v>11</v>
      </c>
      <c r="L8" s="265">
        <v>12</v>
      </c>
      <c r="M8" s="265" t="s">
        <v>124</v>
      </c>
      <c r="N8" s="265" t="s">
        <v>125</v>
      </c>
      <c r="O8" s="265" t="s">
        <v>126</v>
      </c>
      <c r="P8" s="266" t="s">
        <v>127</v>
      </c>
      <c r="Q8" s="267">
        <v>17</v>
      </c>
      <c r="R8" s="268" t="s">
        <v>128</v>
      </c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</row>
    <row r="9" spans="1:55" s="74" customFormat="1" ht="20.25" customHeight="1">
      <c r="A9" s="71">
        <v>6</v>
      </c>
      <c r="B9" s="45" t="s">
        <v>207</v>
      </c>
      <c r="C9" s="188">
        <v>1644</v>
      </c>
      <c r="D9" s="178">
        <v>97</v>
      </c>
      <c r="E9" s="178" t="s">
        <v>99</v>
      </c>
      <c r="F9" s="178">
        <v>63</v>
      </c>
      <c r="G9" s="178" t="s">
        <v>88</v>
      </c>
      <c r="H9" s="177">
        <f>'DB HN'!C12</f>
        <v>1750</v>
      </c>
      <c r="I9" s="249">
        <f>'DB HN'!L12</f>
        <v>90</v>
      </c>
      <c r="J9" s="250">
        <f aca="true" t="shared" si="0" ref="J9:J18">I9/C9*100</f>
        <v>5.474452554744526</v>
      </c>
      <c r="K9" s="183">
        <f>'DB HCN'!L12</f>
        <v>65</v>
      </c>
      <c r="L9" s="251">
        <f aca="true" t="shared" si="1" ref="L9:L18">K9/C9*100</f>
        <v>3.953771289537713</v>
      </c>
      <c r="M9" s="181">
        <f aca="true" t="shared" si="2" ref="M9:M18">I9-D9</f>
        <v>-7</v>
      </c>
      <c r="N9" s="252">
        <f aca="true" t="shared" si="3" ref="N9:N18">M9/C9*100</f>
        <v>-0.4257907542579075</v>
      </c>
      <c r="O9" s="181">
        <f aca="true" t="shared" si="4" ref="O9:O18">K9-F9</f>
        <v>2</v>
      </c>
      <c r="P9" s="189">
        <f aca="true" t="shared" si="5" ref="P9:P18">O9/C9*100</f>
        <v>0.12165450121654502</v>
      </c>
      <c r="Q9" s="200">
        <v>23</v>
      </c>
      <c r="R9" s="190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3"/>
    </row>
    <row r="10" spans="1:55" s="74" customFormat="1" ht="20.25" customHeight="1">
      <c r="A10" s="71">
        <v>5</v>
      </c>
      <c r="B10" s="45" t="s">
        <v>206</v>
      </c>
      <c r="C10" s="191">
        <v>797</v>
      </c>
      <c r="D10" s="178">
        <v>43</v>
      </c>
      <c r="E10" s="178" t="s">
        <v>100</v>
      </c>
      <c r="F10" s="178">
        <v>20</v>
      </c>
      <c r="G10" s="178" t="s">
        <v>89</v>
      </c>
      <c r="H10" s="177">
        <f>'DB HN'!C13</f>
        <v>828</v>
      </c>
      <c r="I10" s="249">
        <f>'DB HN'!L13</f>
        <v>42</v>
      </c>
      <c r="J10" s="250">
        <f t="shared" si="0"/>
        <v>5.269761606022585</v>
      </c>
      <c r="K10" s="183">
        <f>'DB HCN'!L13</f>
        <v>25</v>
      </c>
      <c r="L10" s="251">
        <f t="shared" si="1"/>
        <v>3.136762860727729</v>
      </c>
      <c r="M10" s="181">
        <f t="shared" si="2"/>
        <v>-1</v>
      </c>
      <c r="N10" s="252">
        <f t="shared" si="3"/>
        <v>-0.12547051442910914</v>
      </c>
      <c r="O10" s="181">
        <f t="shared" si="4"/>
        <v>5</v>
      </c>
      <c r="P10" s="189">
        <f t="shared" si="5"/>
        <v>0.6273525721455459</v>
      </c>
      <c r="Q10" s="200">
        <v>11</v>
      </c>
      <c r="R10" s="190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3"/>
    </row>
    <row r="11" spans="1:55" s="74" customFormat="1" ht="20.25" customHeight="1">
      <c r="A11" s="71">
        <v>8</v>
      </c>
      <c r="B11" s="45" t="s">
        <v>50</v>
      </c>
      <c r="C11" s="188">
        <v>1337</v>
      </c>
      <c r="D11" s="178">
        <v>130</v>
      </c>
      <c r="E11" s="178" t="s">
        <v>101</v>
      </c>
      <c r="F11" s="178">
        <v>153</v>
      </c>
      <c r="G11" s="178" t="s">
        <v>90</v>
      </c>
      <c r="H11" s="177">
        <f>'DB HN'!C14</f>
        <v>1380</v>
      </c>
      <c r="I11" s="249">
        <f>'DB HN'!L14</f>
        <v>108</v>
      </c>
      <c r="J11" s="250">
        <f t="shared" si="0"/>
        <v>8.077786088257293</v>
      </c>
      <c r="K11" s="183">
        <f>'DB HCN'!L14</f>
        <v>151</v>
      </c>
      <c r="L11" s="251">
        <f t="shared" si="1"/>
        <v>11.293941660433807</v>
      </c>
      <c r="M11" s="181">
        <f t="shared" si="2"/>
        <v>-22</v>
      </c>
      <c r="N11" s="252">
        <f t="shared" si="3"/>
        <v>-1.6454749439042633</v>
      </c>
      <c r="O11" s="181">
        <f t="shared" si="4"/>
        <v>-2</v>
      </c>
      <c r="P11" s="189">
        <f t="shared" si="5"/>
        <v>-0.14958863126402394</v>
      </c>
      <c r="Q11" s="200">
        <v>28</v>
      </c>
      <c r="R11" s="190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</row>
    <row r="12" spans="1:55" s="74" customFormat="1" ht="18" customHeight="1">
      <c r="A12" s="71">
        <v>7</v>
      </c>
      <c r="B12" s="45" t="s">
        <v>208</v>
      </c>
      <c r="C12" s="188">
        <v>1678</v>
      </c>
      <c r="D12" s="178">
        <v>159</v>
      </c>
      <c r="E12" s="178" t="s">
        <v>102</v>
      </c>
      <c r="F12" s="178">
        <v>70</v>
      </c>
      <c r="G12" s="178" t="s">
        <v>91</v>
      </c>
      <c r="H12" s="177">
        <f>'DB HN'!C15</f>
        <v>1732</v>
      </c>
      <c r="I12" s="249">
        <f>'DB HN'!L15</f>
        <v>99</v>
      </c>
      <c r="J12" s="250">
        <f t="shared" si="0"/>
        <v>5.8998808104886775</v>
      </c>
      <c r="K12" s="183">
        <f>'DB HCN'!L15</f>
        <v>97</v>
      </c>
      <c r="L12" s="251">
        <f t="shared" si="1"/>
        <v>5.780691299165673</v>
      </c>
      <c r="M12" s="181">
        <f t="shared" si="2"/>
        <v>-60</v>
      </c>
      <c r="N12" s="252">
        <f t="shared" si="3"/>
        <v>-3.575685339690107</v>
      </c>
      <c r="O12" s="181">
        <f t="shared" si="4"/>
        <v>27</v>
      </c>
      <c r="P12" s="189">
        <f t="shared" si="5"/>
        <v>1.6090584028605484</v>
      </c>
      <c r="Q12" s="200">
        <v>35</v>
      </c>
      <c r="R12" s="19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3"/>
    </row>
    <row r="13" spans="1:55" s="74" customFormat="1" ht="20.25" customHeight="1">
      <c r="A13" s="71">
        <v>3</v>
      </c>
      <c r="B13" s="45" t="s">
        <v>51</v>
      </c>
      <c r="C13" s="188">
        <v>1805</v>
      </c>
      <c r="D13" s="178">
        <v>90</v>
      </c>
      <c r="E13" s="178" t="s">
        <v>103</v>
      </c>
      <c r="F13" s="178">
        <v>84</v>
      </c>
      <c r="G13" s="178" t="s">
        <v>92</v>
      </c>
      <c r="H13" s="177">
        <f>'DB HN'!C16</f>
        <v>2140</v>
      </c>
      <c r="I13" s="249">
        <f>'DB HN'!L16</f>
        <v>70</v>
      </c>
      <c r="J13" s="250">
        <f t="shared" si="0"/>
        <v>3.8781163434903045</v>
      </c>
      <c r="K13" s="183">
        <f>'DB HCN'!L16</f>
        <v>83</v>
      </c>
      <c r="L13" s="251">
        <f t="shared" si="1"/>
        <v>4.598337950138505</v>
      </c>
      <c r="M13" s="181">
        <f t="shared" si="2"/>
        <v>-20</v>
      </c>
      <c r="N13" s="252">
        <f t="shared" si="3"/>
        <v>-1.10803324099723</v>
      </c>
      <c r="O13" s="181">
        <f t="shared" si="4"/>
        <v>-1</v>
      </c>
      <c r="P13" s="189">
        <f t="shared" si="5"/>
        <v>-0.0554016620498615</v>
      </c>
      <c r="Q13" s="200">
        <v>36</v>
      </c>
      <c r="R13" s="190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3"/>
    </row>
    <row r="14" spans="1:55" s="74" customFormat="1" ht="20.25" customHeight="1">
      <c r="A14" s="71">
        <v>9</v>
      </c>
      <c r="B14" s="45" t="s">
        <v>209</v>
      </c>
      <c r="C14" s="188">
        <v>1347</v>
      </c>
      <c r="D14" s="178">
        <v>258</v>
      </c>
      <c r="E14" s="178" t="s">
        <v>104</v>
      </c>
      <c r="F14" s="178">
        <v>67</v>
      </c>
      <c r="G14" s="178" t="s">
        <v>93</v>
      </c>
      <c r="H14" s="177">
        <f>'DB HN'!C17</f>
        <v>1389</v>
      </c>
      <c r="I14" s="249">
        <f>'DB HN'!L17</f>
        <v>180</v>
      </c>
      <c r="J14" s="250">
        <f t="shared" si="0"/>
        <v>13.3630289532294</v>
      </c>
      <c r="K14" s="183">
        <f>'DB HCN'!L17</f>
        <v>117</v>
      </c>
      <c r="L14" s="251">
        <f t="shared" si="1"/>
        <v>8.68596881959911</v>
      </c>
      <c r="M14" s="181">
        <f t="shared" si="2"/>
        <v>-78</v>
      </c>
      <c r="N14" s="252">
        <f t="shared" si="3"/>
        <v>-5.79064587973274</v>
      </c>
      <c r="O14" s="181">
        <f t="shared" si="4"/>
        <v>50</v>
      </c>
      <c r="P14" s="189">
        <f t="shared" si="5"/>
        <v>3.711952487008166</v>
      </c>
      <c r="Q14" s="201">
        <v>40</v>
      </c>
      <c r="R14" s="190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3"/>
    </row>
    <row r="15" spans="1:55" s="74" customFormat="1" ht="20.25" customHeight="1">
      <c r="A15" s="71">
        <v>4</v>
      </c>
      <c r="B15" s="45" t="s">
        <v>205</v>
      </c>
      <c r="C15" s="188">
        <v>2188</v>
      </c>
      <c r="D15" s="178">
        <v>127</v>
      </c>
      <c r="E15" s="178" t="s">
        <v>105</v>
      </c>
      <c r="F15" s="178">
        <v>69</v>
      </c>
      <c r="G15" s="178" t="s">
        <v>94</v>
      </c>
      <c r="H15" s="177">
        <f>'DB HN'!C18</f>
        <v>2211</v>
      </c>
      <c r="I15" s="249">
        <f>'DB HN'!L18</f>
        <v>98</v>
      </c>
      <c r="J15" s="250">
        <f t="shared" si="0"/>
        <v>4.478976234003657</v>
      </c>
      <c r="K15" s="183">
        <f>'DB HCN'!L18</f>
        <v>79</v>
      </c>
      <c r="L15" s="251">
        <f t="shared" si="1"/>
        <v>3.6106032906764165</v>
      </c>
      <c r="M15" s="181">
        <f t="shared" si="2"/>
        <v>-29</v>
      </c>
      <c r="N15" s="252">
        <f t="shared" si="3"/>
        <v>-1.3254113345521024</v>
      </c>
      <c r="O15" s="181">
        <f t="shared" si="4"/>
        <v>10</v>
      </c>
      <c r="P15" s="189">
        <f t="shared" si="5"/>
        <v>0.4570383912248629</v>
      </c>
      <c r="Q15" s="200">
        <v>44</v>
      </c>
      <c r="R15" s="190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3"/>
    </row>
    <row r="16" spans="1:54" s="81" customFormat="1" ht="18.75">
      <c r="A16" s="71">
        <v>1</v>
      </c>
      <c r="B16" s="45" t="s">
        <v>203</v>
      </c>
      <c r="C16" s="207">
        <v>1385</v>
      </c>
      <c r="D16" s="208">
        <v>63</v>
      </c>
      <c r="E16" s="208" t="s">
        <v>106</v>
      </c>
      <c r="F16" s="209">
        <v>61</v>
      </c>
      <c r="G16" s="209" t="s">
        <v>95</v>
      </c>
      <c r="H16" s="210">
        <f>'DB HN'!C19</f>
        <v>1406</v>
      </c>
      <c r="I16" s="243">
        <f>'DB HN'!L19</f>
        <v>41</v>
      </c>
      <c r="J16" s="244">
        <f t="shared" si="0"/>
        <v>2.96028880866426</v>
      </c>
      <c r="K16" s="245">
        <f>'DB HCN'!L19</f>
        <v>40</v>
      </c>
      <c r="L16" s="246">
        <f t="shared" si="1"/>
        <v>2.888086642599278</v>
      </c>
      <c r="M16" s="247">
        <f t="shared" si="2"/>
        <v>-22</v>
      </c>
      <c r="N16" s="248">
        <f t="shared" si="3"/>
        <v>-1.5884476534296028</v>
      </c>
      <c r="O16" s="247">
        <f t="shared" si="4"/>
        <v>-21</v>
      </c>
      <c r="P16" s="211">
        <f t="shared" si="5"/>
        <v>-1.516245487364621</v>
      </c>
      <c r="Q16" s="212">
        <v>21</v>
      </c>
      <c r="R16" s="21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</row>
    <row r="17" spans="1:55" s="74" customFormat="1" ht="20.25" customHeight="1">
      <c r="A17" s="71">
        <v>2</v>
      </c>
      <c r="B17" s="45" t="s">
        <v>204</v>
      </c>
      <c r="C17" s="188">
        <v>1572</v>
      </c>
      <c r="D17" s="178">
        <v>118</v>
      </c>
      <c r="E17" s="178" t="s">
        <v>107</v>
      </c>
      <c r="F17" s="178">
        <v>136</v>
      </c>
      <c r="G17" s="178" t="s">
        <v>96</v>
      </c>
      <c r="H17" s="177">
        <f>'DB HN'!C20</f>
        <v>1616</v>
      </c>
      <c r="I17" s="249">
        <f>'DB HN'!L20</f>
        <v>55</v>
      </c>
      <c r="J17" s="250">
        <f t="shared" si="0"/>
        <v>3.498727735368957</v>
      </c>
      <c r="K17" s="183">
        <f>'DB HCN'!L20</f>
        <v>126</v>
      </c>
      <c r="L17" s="251">
        <f t="shared" si="1"/>
        <v>8.015267175572518</v>
      </c>
      <c r="M17" s="181">
        <f t="shared" si="2"/>
        <v>-63</v>
      </c>
      <c r="N17" s="252">
        <f t="shared" si="3"/>
        <v>-4.007633587786259</v>
      </c>
      <c r="O17" s="181">
        <f t="shared" si="4"/>
        <v>-10</v>
      </c>
      <c r="P17" s="189">
        <f t="shared" si="5"/>
        <v>-0.6361323155216284</v>
      </c>
      <c r="Q17" s="201">
        <v>31</v>
      </c>
      <c r="R17" s="190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3"/>
    </row>
    <row r="18" spans="1:256" s="77" customFormat="1" ht="20.25" customHeight="1">
      <c r="A18" s="291" t="s">
        <v>116</v>
      </c>
      <c r="B18" s="291"/>
      <c r="C18" s="202">
        <f>SUM(C9:C17)</f>
        <v>13753</v>
      </c>
      <c r="D18" s="202">
        <f>SUM(D16:D17)</f>
        <v>181</v>
      </c>
      <c r="E18" s="203" t="s">
        <v>108</v>
      </c>
      <c r="F18" s="202">
        <f>SUM(F16:F17)</f>
        <v>197</v>
      </c>
      <c r="G18" s="203" t="s">
        <v>97</v>
      </c>
      <c r="H18" s="202">
        <f>SUM(H16:H17)</f>
        <v>3022</v>
      </c>
      <c r="I18" s="202">
        <f>SUM(I16:I17)</f>
        <v>96</v>
      </c>
      <c r="J18" s="253">
        <f t="shared" si="0"/>
        <v>0.6980295208318185</v>
      </c>
      <c r="K18" s="202">
        <f>SUM(K16:K17)</f>
        <v>166</v>
      </c>
      <c r="L18" s="253">
        <f t="shared" si="1"/>
        <v>1.207009379771686</v>
      </c>
      <c r="M18" s="254">
        <f t="shared" si="2"/>
        <v>-85</v>
      </c>
      <c r="N18" s="255">
        <f t="shared" si="3"/>
        <v>-0.6180469715698393</v>
      </c>
      <c r="O18" s="254">
        <f t="shared" si="4"/>
        <v>-31</v>
      </c>
      <c r="P18" s="204">
        <f t="shared" si="5"/>
        <v>-0.2254053661019414</v>
      </c>
      <c r="Q18" s="271">
        <f>SUM(Q16:Q17)</f>
        <v>52</v>
      </c>
      <c r="R18" s="192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6"/>
      <c r="IV18" s="78">
        <f>SUM(L18,G18)</f>
        <v>1.207009379771686</v>
      </c>
    </row>
    <row r="19" spans="2:18" ht="15.75">
      <c r="B19" s="79"/>
      <c r="M19" t="s">
        <v>117</v>
      </c>
      <c r="Q19" s="67"/>
      <c r="R19" s="67"/>
    </row>
    <row r="20" spans="2:18" ht="15.75">
      <c r="B20" s="79"/>
      <c r="Q20" s="67"/>
      <c r="R20" s="67"/>
    </row>
    <row r="21" spans="2:18" ht="18.75">
      <c r="B21" s="98"/>
      <c r="Q21" s="67"/>
      <c r="R21" s="67"/>
    </row>
    <row r="22" spans="2:18" ht="15.75">
      <c r="B22" s="79"/>
      <c r="Q22" s="67"/>
      <c r="R22" s="67"/>
    </row>
    <row r="23" spans="2:18" ht="15.75">
      <c r="B23" s="79"/>
      <c r="Q23" s="67"/>
      <c r="R23" s="67"/>
    </row>
    <row r="24" spans="2:18" ht="15.75">
      <c r="B24" s="79"/>
      <c r="Q24" s="67"/>
      <c r="R24" s="67"/>
    </row>
    <row r="25" spans="2:18" ht="15.75">
      <c r="B25" s="79"/>
      <c r="Q25" s="67"/>
      <c r="R25" s="67"/>
    </row>
    <row r="26" spans="2:18" ht="15.75">
      <c r="B26" s="79"/>
      <c r="Q26" s="67"/>
      <c r="R26" s="67"/>
    </row>
    <row r="27" spans="2:18" ht="15.75">
      <c r="B27" s="79"/>
      <c r="Q27" s="67"/>
      <c r="R27" s="67"/>
    </row>
    <row r="28" spans="2:18" ht="15.75">
      <c r="B28" s="79"/>
      <c r="Q28" s="67"/>
      <c r="R28" s="67"/>
    </row>
    <row r="29" spans="2:18" ht="15.75">
      <c r="B29" s="79"/>
      <c r="Q29" s="67"/>
      <c r="R29" s="67"/>
    </row>
    <row r="30" spans="2:18" ht="15.75">
      <c r="B30" s="79"/>
      <c r="Q30" s="67"/>
      <c r="R30" s="67"/>
    </row>
    <row r="31" spans="2:18" ht="15.75">
      <c r="B31" s="79"/>
      <c r="Q31" s="67"/>
      <c r="R31" s="67"/>
    </row>
    <row r="32" spans="17:18" ht="15.75">
      <c r="Q32" s="67"/>
      <c r="R32" s="67"/>
    </row>
    <row r="33" spans="17:18" ht="15.75">
      <c r="Q33" s="67"/>
      <c r="R33" s="67"/>
    </row>
    <row r="34" spans="17:18" ht="15.75">
      <c r="Q34" s="67"/>
      <c r="R34" s="67"/>
    </row>
    <row r="35" spans="17:18" ht="15.75">
      <c r="Q35" s="67"/>
      <c r="R35" s="67"/>
    </row>
    <row r="36" spans="17:18" ht="15.75">
      <c r="Q36" s="67"/>
      <c r="R36" s="67"/>
    </row>
    <row r="37" spans="17:18" ht="15.75">
      <c r="Q37" s="67"/>
      <c r="R37" s="67"/>
    </row>
    <row r="38" spans="17:18" ht="15.75">
      <c r="Q38" s="67"/>
      <c r="R38" s="67"/>
    </row>
    <row r="39" spans="17:18" ht="15.75">
      <c r="Q39" s="67"/>
      <c r="R39" s="67"/>
    </row>
    <row r="40" spans="17:18" ht="15.75">
      <c r="Q40" s="67"/>
      <c r="R40" s="67"/>
    </row>
    <row r="41" spans="17:18" ht="15.75">
      <c r="Q41" s="67"/>
      <c r="R41" s="67"/>
    </row>
    <row r="42" spans="17:18" ht="15.75">
      <c r="Q42" s="67"/>
      <c r="R42" s="67"/>
    </row>
  </sheetData>
  <mergeCells count="20">
    <mergeCell ref="Q5:Q7"/>
    <mergeCell ref="C6:C7"/>
    <mergeCell ref="A2:C2"/>
    <mergeCell ref="A1:C1"/>
    <mergeCell ref="B5:B7"/>
    <mergeCell ref="C5:G5"/>
    <mergeCell ref="H5:L5"/>
    <mergeCell ref="M5:P6"/>
    <mergeCell ref="Q4:R4"/>
    <mergeCell ref="A3:R3"/>
    <mergeCell ref="D1:R1"/>
    <mergeCell ref="D2:R2"/>
    <mergeCell ref="K6:L6"/>
    <mergeCell ref="A18:B18"/>
    <mergeCell ref="R5:R7"/>
    <mergeCell ref="D6:E6"/>
    <mergeCell ref="F6:G6"/>
    <mergeCell ref="H6:H7"/>
    <mergeCell ref="I6:J6"/>
    <mergeCell ref="A5:A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6">
      <selection activeCell="E11" sqref="E11:E18"/>
    </sheetView>
  </sheetViews>
  <sheetFormatPr defaultColWidth="9.00390625" defaultRowHeight="15.75"/>
  <cols>
    <col min="1" max="1" width="4.625" style="8" customWidth="1"/>
    <col min="2" max="2" width="16.375" style="50" customWidth="1"/>
    <col min="3" max="3" width="7.125" style="8" customWidth="1"/>
    <col min="4" max="4" width="5.25390625" style="8" customWidth="1"/>
    <col min="5" max="5" width="5.125" style="8" customWidth="1"/>
    <col min="6" max="6" width="4.25390625" style="8" customWidth="1"/>
    <col min="7" max="7" width="5.00390625" style="8" customWidth="1"/>
    <col min="8" max="8" width="4.375" style="8" customWidth="1"/>
    <col min="9" max="9" width="4.875" style="8" customWidth="1"/>
    <col min="10" max="10" width="5.125" style="8" customWidth="1"/>
    <col min="11" max="11" width="5.25390625" style="8" customWidth="1"/>
    <col min="12" max="12" width="4.875" style="8" customWidth="1"/>
    <col min="13" max="13" width="4.00390625" style="8" customWidth="1"/>
    <col min="14" max="14" width="5.50390625" style="8" customWidth="1"/>
    <col min="15" max="15" width="5.00390625" style="8" customWidth="1"/>
    <col min="16" max="16" width="4.75390625" style="8" customWidth="1"/>
    <col min="17" max="17" width="5.125" style="8" customWidth="1"/>
    <col min="18" max="18" width="5.00390625" style="8" customWidth="1"/>
    <col min="19" max="19" width="4.625" style="8" customWidth="1"/>
    <col min="20" max="20" width="5.00390625" style="8" customWidth="1"/>
    <col min="21" max="21" width="4.875" style="8" customWidth="1"/>
    <col min="22" max="22" width="4.75390625" style="8" customWidth="1"/>
    <col min="23" max="23" width="4.625" style="8" customWidth="1"/>
    <col min="24" max="16384" width="9.00390625" style="8" customWidth="1"/>
  </cols>
  <sheetData>
    <row r="1" spans="1:23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6.5">
      <c r="A4" s="34"/>
      <c r="B4" s="48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6" customFormat="1" ht="16.5">
      <c r="A5" s="321" t="s">
        <v>63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</row>
    <row r="6" spans="1:23" s="6" customFormat="1" ht="16.5">
      <c r="A6" s="279" t="s">
        <v>71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</row>
    <row r="7" spans="1:2" ht="15">
      <c r="A7" s="7"/>
      <c r="B7" s="8"/>
    </row>
    <row r="8" spans="1:23" ht="18.75" customHeight="1">
      <c r="A8" s="322" t="s">
        <v>0</v>
      </c>
      <c r="B8" s="324" t="s">
        <v>22</v>
      </c>
      <c r="C8" s="322" t="s">
        <v>39</v>
      </c>
      <c r="D8" s="326" t="s">
        <v>23</v>
      </c>
      <c r="E8" s="327"/>
      <c r="F8" s="327"/>
      <c r="G8" s="327"/>
      <c r="H8" s="327"/>
      <c r="I8" s="327"/>
      <c r="J8" s="327"/>
      <c r="K8" s="327"/>
      <c r="L8" s="327"/>
      <c r="M8" s="328"/>
      <c r="N8" s="326" t="s">
        <v>24</v>
      </c>
      <c r="O8" s="327"/>
      <c r="P8" s="327"/>
      <c r="Q8" s="327"/>
      <c r="R8" s="327"/>
      <c r="S8" s="327"/>
      <c r="T8" s="327"/>
      <c r="U8" s="327"/>
      <c r="V8" s="327"/>
      <c r="W8" s="328"/>
    </row>
    <row r="9" spans="1:23" ht="29.25" customHeight="1">
      <c r="A9" s="323"/>
      <c r="B9" s="325"/>
      <c r="C9" s="323"/>
      <c r="D9" s="196">
        <v>1</v>
      </c>
      <c r="E9" s="196">
        <v>2</v>
      </c>
      <c r="F9" s="196">
        <v>3</v>
      </c>
      <c r="G9" s="196">
        <v>4</v>
      </c>
      <c r="H9" s="196">
        <v>5</v>
      </c>
      <c r="I9" s="196">
        <v>6</v>
      </c>
      <c r="J9" s="196">
        <v>7</v>
      </c>
      <c r="K9" s="196">
        <v>8</v>
      </c>
      <c r="L9" s="196">
        <v>9</v>
      </c>
      <c r="M9" s="196">
        <v>10</v>
      </c>
      <c r="N9" s="197">
        <v>1</v>
      </c>
      <c r="O9" s="197">
        <v>2</v>
      </c>
      <c r="P9" s="197">
        <v>3</v>
      </c>
      <c r="Q9" s="197">
        <v>4</v>
      </c>
      <c r="R9" s="197">
        <v>5</v>
      </c>
      <c r="S9" s="197">
        <v>6</v>
      </c>
      <c r="T9" s="197">
        <v>7</v>
      </c>
      <c r="U9" s="197">
        <v>8</v>
      </c>
      <c r="V9" s="197">
        <v>9</v>
      </c>
      <c r="W9" s="197">
        <v>10</v>
      </c>
    </row>
    <row r="10" spans="1:23" s="39" customFormat="1" ht="27" customHeight="1">
      <c r="A10" s="9">
        <v>1</v>
      </c>
      <c r="B10" s="45" t="s">
        <v>79</v>
      </c>
      <c r="C10" s="9">
        <f>'DB HN'!L12</f>
        <v>90</v>
      </c>
      <c r="D10" s="136">
        <v>0</v>
      </c>
      <c r="E10" s="137">
        <v>35</v>
      </c>
      <c r="F10" s="137">
        <v>1</v>
      </c>
      <c r="G10" s="137">
        <v>0</v>
      </c>
      <c r="H10" s="138">
        <v>0</v>
      </c>
      <c r="I10" s="138">
        <v>13</v>
      </c>
      <c r="J10" s="137">
        <v>0</v>
      </c>
      <c r="K10" s="138">
        <v>13</v>
      </c>
      <c r="L10" s="138">
        <v>60</v>
      </c>
      <c r="M10" s="115">
        <v>0</v>
      </c>
      <c r="N10" s="117">
        <f>D10/C10*100</f>
        <v>0</v>
      </c>
      <c r="O10" s="117">
        <f>E10/C10*100</f>
        <v>38.88888888888889</v>
      </c>
      <c r="P10" s="117">
        <f>F10/C10*100</f>
        <v>1.1111111111111112</v>
      </c>
      <c r="Q10" s="117">
        <f>G10/C10*100</f>
        <v>0</v>
      </c>
      <c r="R10" s="117">
        <f>H10/C10*100</f>
        <v>0</v>
      </c>
      <c r="S10" s="117">
        <f>I10/C10*100</f>
        <v>14.444444444444443</v>
      </c>
      <c r="T10" s="117">
        <f>J10/C10*100</f>
        <v>0</v>
      </c>
      <c r="U10" s="117">
        <f>K10/C10*100</f>
        <v>14.444444444444443</v>
      </c>
      <c r="V10" s="117">
        <f>L10/C10*100</f>
        <v>66.66666666666666</v>
      </c>
      <c r="W10" s="117">
        <f>M10/C10*100</f>
        <v>0</v>
      </c>
    </row>
    <row r="11" spans="1:23" s="40" customFormat="1" ht="22.5" customHeight="1">
      <c r="A11" s="9">
        <v>2</v>
      </c>
      <c r="B11" s="45" t="s">
        <v>80</v>
      </c>
      <c r="C11" s="9">
        <f>'DB HN'!L13</f>
        <v>42</v>
      </c>
      <c r="D11" s="9">
        <v>0</v>
      </c>
      <c r="E11" s="239">
        <v>23</v>
      </c>
      <c r="F11" s="9">
        <v>1</v>
      </c>
      <c r="G11" s="9">
        <v>0</v>
      </c>
      <c r="H11" s="115">
        <v>1</v>
      </c>
      <c r="I11" s="115">
        <v>2</v>
      </c>
      <c r="J11" s="116">
        <v>0</v>
      </c>
      <c r="K11" s="115">
        <v>9</v>
      </c>
      <c r="L11" s="115">
        <v>25</v>
      </c>
      <c r="M11" s="115">
        <v>0</v>
      </c>
      <c r="N11" s="117">
        <f aca="true" t="shared" si="0" ref="N11:N19">D11/C11*100</f>
        <v>0</v>
      </c>
      <c r="O11" s="117">
        <f aca="true" t="shared" si="1" ref="O11:O19">E11/C11*100</f>
        <v>54.761904761904766</v>
      </c>
      <c r="P11" s="117">
        <f aca="true" t="shared" si="2" ref="P11:P19">F11/C11*100</f>
        <v>2.380952380952381</v>
      </c>
      <c r="Q11" s="117">
        <f aca="true" t="shared" si="3" ref="Q11:Q19">G11/C11*100</f>
        <v>0</v>
      </c>
      <c r="R11" s="117">
        <f aca="true" t="shared" si="4" ref="R11:R19">H11/C11*100</f>
        <v>2.380952380952381</v>
      </c>
      <c r="S11" s="117">
        <f aca="true" t="shared" si="5" ref="S11:S19">I11/C11*100</f>
        <v>4.761904761904762</v>
      </c>
      <c r="T11" s="117">
        <f aca="true" t="shared" si="6" ref="T11:T19">J11/C11*100</f>
        <v>0</v>
      </c>
      <c r="U11" s="117">
        <f aca="true" t="shared" si="7" ref="U11:U19">K11/C11*100</f>
        <v>21.428571428571427</v>
      </c>
      <c r="V11" s="117">
        <f aca="true" t="shared" si="8" ref="V11:V19">L11/C11*100</f>
        <v>59.523809523809526</v>
      </c>
      <c r="W11" s="117">
        <f aca="true" t="shared" si="9" ref="W11:W19">M11/C11*100</f>
        <v>0</v>
      </c>
    </row>
    <row r="12" spans="1:23" s="40" customFormat="1" ht="27" customHeight="1">
      <c r="A12" s="9">
        <v>3</v>
      </c>
      <c r="B12" s="45" t="s">
        <v>81</v>
      </c>
      <c r="C12" s="9">
        <f>'DB HN'!L14</f>
        <v>108</v>
      </c>
      <c r="D12" s="9">
        <v>0</v>
      </c>
      <c r="E12" s="240">
        <v>92</v>
      </c>
      <c r="F12" s="9">
        <v>0</v>
      </c>
      <c r="G12" s="9">
        <v>0</v>
      </c>
      <c r="H12" s="115">
        <v>3</v>
      </c>
      <c r="I12" s="115">
        <v>28</v>
      </c>
      <c r="J12" s="116">
        <v>52</v>
      </c>
      <c r="K12" s="115">
        <v>68</v>
      </c>
      <c r="L12" s="115">
        <v>43</v>
      </c>
      <c r="M12" s="115">
        <v>0</v>
      </c>
      <c r="N12" s="117">
        <f t="shared" si="0"/>
        <v>0</v>
      </c>
      <c r="O12" s="117">
        <f t="shared" si="1"/>
        <v>85.18518518518519</v>
      </c>
      <c r="P12" s="117">
        <f t="shared" si="2"/>
        <v>0</v>
      </c>
      <c r="Q12" s="117">
        <f t="shared" si="3"/>
        <v>0</v>
      </c>
      <c r="R12" s="117">
        <f t="shared" si="4"/>
        <v>2.7777777777777777</v>
      </c>
      <c r="S12" s="117">
        <f t="shared" si="5"/>
        <v>25.925925925925924</v>
      </c>
      <c r="T12" s="117">
        <f t="shared" si="6"/>
        <v>48.148148148148145</v>
      </c>
      <c r="U12" s="117">
        <f t="shared" si="7"/>
        <v>62.96296296296296</v>
      </c>
      <c r="V12" s="117">
        <f t="shared" si="8"/>
        <v>39.81481481481482</v>
      </c>
      <c r="W12" s="117">
        <f t="shared" si="9"/>
        <v>0</v>
      </c>
    </row>
    <row r="13" spans="1:23" s="40" customFormat="1" ht="29.25" customHeight="1">
      <c r="A13" s="9">
        <v>4</v>
      </c>
      <c r="B13" s="45" t="s">
        <v>82</v>
      </c>
      <c r="C13" s="9">
        <f>'DB HN'!L15</f>
        <v>99</v>
      </c>
      <c r="D13" s="9">
        <v>0</v>
      </c>
      <c r="E13" s="239">
        <v>67</v>
      </c>
      <c r="F13" s="9">
        <v>1</v>
      </c>
      <c r="G13" s="9">
        <v>0</v>
      </c>
      <c r="H13" s="115">
        <v>0</v>
      </c>
      <c r="I13" s="115">
        <v>11</v>
      </c>
      <c r="J13" s="116">
        <v>0</v>
      </c>
      <c r="K13" s="115">
        <v>35</v>
      </c>
      <c r="L13" s="115">
        <v>33</v>
      </c>
      <c r="M13" s="115">
        <v>0</v>
      </c>
      <c r="N13" s="117">
        <f t="shared" si="0"/>
        <v>0</v>
      </c>
      <c r="O13" s="117">
        <f t="shared" si="1"/>
        <v>67.67676767676768</v>
      </c>
      <c r="P13" s="117">
        <f t="shared" si="2"/>
        <v>1.0101010101010102</v>
      </c>
      <c r="Q13" s="117">
        <f t="shared" si="3"/>
        <v>0</v>
      </c>
      <c r="R13" s="117">
        <f t="shared" si="4"/>
        <v>0</v>
      </c>
      <c r="S13" s="117">
        <f t="shared" si="5"/>
        <v>11.11111111111111</v>
      </c>
      <c r="T13" s="117">
        <f t="shared" si="6"/>
        <v>0</v>
      </c>
      <c r="U13" s="117">
        <f t="shared" si="7"/>
        <v>35.35353535353536</v>
      </c>
      <c r="V13" s="117">
        <f t="shared" si="8"/>
        <v>33.33333333333333</v>
      </c>
      <c r="W13" s="117">
        <f t="shared" si="9"/>
        <v>0</v>
      </c>
    </row>
    <row r="14" spans="1:23" s="40" customFormat="1" ht="24.75" customHeight="1">
      <c r="A14" s="9">
        <v>5</v>
      </c>
      <c r="B14" s="45" t="s">
        <v>83</v>
      </c>
      <c r="C14" s="9">
        <f>'DB HN'!L16</f>
        <v>70</v>
      </c>
      <c r="D14" s="9">
        <v>0</v>
      </c>
      <c r="E14" s="239">
        <v>63</v>
      </c>
      <c r="F14" s="9">
        <v>0</v>
      </c>
      <c r="G14" s="9">
        <v>0</v>
      </c>
      <c r="H14" s="115">
        <v>3</v>
      </c>
      <c r="I14" s="115">
        <v>8</v>
      </c>
      <c r="J14" s="116">
        <v>7</v>
      </c>
      <c r="K14" s="115">
        <v>21</v>
      </c>
      <c r="L14" s="115">
        <v>5</v>
      </c>
      <c r="M14" s="115">
        <v>1</v>
      </c>
      <c r="N14" s="117">
        <f t="shared" si="0"/>
        <v>0</v>
      </c>
      <c r="O14" s="117">
        <f t="shared" si="1"/>
        <v>90</v>
      </c>
      <c r="P14" s="117">
        <f t="shared" si="2"/>
        <v>0</v>
      </c>
      <c r="Q14" s="117">
        <f t="shared" si="3"/>
        <v>0</v>
      </c>
      <c r="R14" s="117">
        <f t="shared" si="4"/>
        <v>4.285714285714286</v>
      </c>
      <c r="S14" s="117">
        <f t="shared" si="5"/>
        <v>11.428571428571429</v>
      </c>
      <c r="T14" s="117">
        <f t="shared" si="6"/>
        <v>10</v>
      </c>
      <c r="U14" s="117">
        <f t="shared" si="7"/>
        <v>30</v>
      </c>
      <c r="V14" s="117">
        <f t="shared" si="8"/>
        <v>7.142857142857142</v>
      </c>
      <c r="W14" s="117">
        <f t="shared" si="9"/>
        <v>1.4285714285714286</v>
      </c>
    </row>
    <row r="15" spans="1:23" s="162" customFormat="1" ht="25.5" customHeight="1">
      <c r="A15" s="9">
        <v>6</v>
      </c>
      <c r="B15" s="45" t="s">
        <v>84</v>
      </c>
      <c r="C15" s="9">
        <f>'DB HN'!L17</f>
        <v>180</v>
      </c>
      <c r="D15" s="9">
        <v>0</v>
      </c>
      <c r="E15" s="239">
        <v>95</v>
      </c>
      <c r="F15" s="9">
        <v>11</v>
      </c>
      <c r="G15" s="9">
        <v>1</v>
      </c>
      <c r="H15" s="115">
        <v>35</v>
      </c>
      <c r="I15" s="161">
        <v>106</v>
      </c>
      <c r="J15" s="115">
        <v>3</v>
      </c>
      <c r="K15" s="116">
        <v>114</v>
      </c>
      <c r="L15" s="115">
        <v>59</v>
      </c>
      <c r="M15" s="115">
        <v>0</v>
      </c>
      <c r="N15" s="117">
        <f t="shared" si="0"/>
        <v>0</v>
      </c>
      <c r="O15" s="117">
        <f t="shared" si="1"/>
        <v>52.77777777777778</v>
      </c>
      <c r="P15" s="117">
        <f t="shared" si="2"/>
        <v>6.111111111111111</v>
      </c>
      <c r="Q15" s="117">
        <f t="shared" si="3"/>
        <v>0.5555555555555556</v>
      </c>
      <c r="R15" s="117">
        <f t="shared" si="4"/>
        <v>19.444444444444446</v>
      </c>
      <c r="S15" s="117">
        <f t="shared" si="5"/>
        <v>58.88888888888889</v>
      </c>
      <c r="T15" s="117">
        <f t="shared" si="6"/>
        <v>1.6666666666666667</v>
      </c>
      <c r="U15" s="117">
        <f t="shared" si="7"/>
        <v>63.33333333333333</v>
      </c>
      <c r="V15" s="117">
        <f t="shared" si="8"/>
        <v>32.77777777777778</v>
      </c>
      <c r="W15" s="117">
        <f t="shared" si="9"/>
        <v>0</v>
      </c>
    </row>
    <row r="16" spans="1:23" s="40" customFormat="1" ht="27" customHeight="1">
      <c r="A16" s="9">
        <v>7</v>
      </c>
      <c r="B16" s="45" t="s">
        <v>85</v>
      </c>
      <c r="C16" s="9">
        <f>'DB HN'!L18</f>
        <v>98</v>
      </c>
      <c r="D16" s="139">
        <v>1</v>
      </c>
      <c r="E16" s="241">
        <v>69</v>
      </c>
      <c r="F16" s="139">
        <v>8</v>
      </c>
      <c r="G16" s="139">
        <v>3</v>
      </c>
      <c r="H16" s="140">
        <v>6</v>
      </c>
      <c r="I16" s="140">
        <v>34</v>
      </c>
      <c r="J16" s="141">
        <v>11</v>
      </c>
      <c r="K16" s="140">
        <v>45</v>
      </c>
      <c r="L16" s="140">
        <v>27</v>
      </c>
      <c r="M16" s="140">
        <v>0</v>
      </c>
      <c r="N16" s="117">
        <f t="shared" si="0"/>
        <v>1.0204081632653061</v>
      </c>
      <c r="O16" s="117">
        <f t="shared" si="1"/>
        <v>70.40816326530613</v>
      </c>
      <c r="P16" s="117">
        <f t="shared" si="2"/>
        <v>8.16326530612245</v>
      </c>
      <c r="Q16" s="117">
        <f t="shared" si="3"/>
        <v>3.061224489795918</v>
      </c>
      <c r="R16" s="117">
        <f t="shared" si="4"/>
        <v>6.122448979591836</v>
      </c>
      <c r="S16" s="117">
        <f t="shared" si="5"/>
        <v>34.69387755102041</v>
      </c>
      <c r="T16" s="117">
        <f t="shared" si="6"/>
        <v>11.224489795918368</v>
      </c>
      <c r="U16" s="117">
        <f t="shared" si="7"/>
        <v>45.91836734693878</v>
      </c>
      <c r="V16" s="117">
        <f t="shared" si="8"/>
        <v>27.55102040816326</v>
      </c>
      <c r="W16" s="117">
        <f t="shared" si="9"/>
        <v>0</v>
      </c>
    </row>
    <row r="17" spans="1:23" s="39" customFormat="1" ht="27" customHeight="1">
      <c r="A17" s="9">
        <v>8</v>
      </c>
      <c r="B17" s="45" t="s">
        <v>86</v>
      </c>
      <c r="C17" s="142">
        <f>'DB HN'!L19</f>
        <v>41</v>
      </c>
      <c r="D17" s="143">
        <v>0</v>
      </c>
      <c r="E17" s="143">
        <v>30</v>
      </c>
      <c r="F17" s="143">
        <v>0</v>
      </c>
      <c r="G17" s="143">
        <v>1</v>
      </c>
      <c r="H17" s="143">
        <v>1</v>
      </c>
      <c r="I17" s="143">
        <v>0</v>
      </c>
      <c r="J17" s="143">
        <v>0</v>
      </c>
      <c r="K17" s="143">
        <v>33</v>
      </c>
      <c r="L17" s="143">
        <v>11</v>
      </c>
      <c r="M17" s="143">
        <v>0</v>
      </c>
      <c r="N17" s="117">
        <f t="shared" si="0"/>
        <v>0</v>
      </c>
      <c r="O17" s="117">
        <f t="shared" si="1"/>
        <v>73.17073170731707</v>
      </c>
      <c r="P17" s="117">
        <f t="shared" si="2"/>
        <v>0</v>
      </c>
      <c r="Q17" s="117">
        <f t="shared" si="3"/>
        <v>2.4390243902439024</v>
      </c>
      <c r="R17" s="117">
        <f t="shared" si="4"/>
        <v>2.4390243902439024</v>
      </c>
      <c r="S17" s="117">
        <f t="shared" si="5"/>
        <v>0</v>
      </c>
      <c r="T17" s="117">
        <f t="shared" si="6"/>
        <v>0</v>
      </c>
      <c r="U17" s="117">
        <f t="shared" si="7"/>
        <v>80.48780487804879</v>
      </c>
      <c r="V17" s="117">
        <f t="shared" si="8"/>
        <v>26.82926829268293</v>
      </c>
      <c r="W17" s="117">
        <f t="shared" si="9"/>
        <v>0</v>
      </c>
    </row>
    <row r="18" spans="1:23" s="40" customFormat="1" ht="27" customHeight="1">
      <c r="A18" s="9">
        <v>9</v>
      </c>
      <c r="B18" s="45" t="s">
        <v>87</v>
      </c>
      <c r="C18" s="9">
        <f>'DB HN'!L20</f>
        <v>55</v>
      </c>
      <c r="D18" s="139">
        <v>0</v>
      </c>
      <c r="E18" s="241">
        <v>43</v>
      </c>
      <c r="F18" s="139">
        <v>1</v>
      </c>
      <c r="G18" s="139">
        <v>0</v>
      </c>
      <c r="H18" s="140">
        <v>5</v>
      </c>
      <c r="I18" s="140">
        <v>5</v>
      </c>
      <c r="J18" s="141">
        <v>0</v>
      </c>
      <c r="K18" s="140">
        <v>52</v>
      </c>
      <c r="L18" s="140">
        <v>18</v>
      </c>
      <c r="M18" s="140">
        <v>0</v>
      </c>
      <c r="N18" s="117">
        <f t="shared" si="0"/>
        <v>0</v>
      </c>
      <c r="O18" s="117">
        <f t="shared" si="1"/>
        <v>78.18181818181819</v>
      </c>
      <c r="P18" s="117">
        <f t="shared" si="2"/>
        <v>1.8181818181818181</v>
      </c>
      <c r="Q18" s="117">
        <f t="shared" si="3"/>
        <v>0</v>
      </c>
      <c r="R18" s="117">
        <f t="shared" si="4"/>
        <v>9.090909090909092</v>
      </c>
      <c r="S18" s="117">
        <f t="shared" si="5"/>
        <v>9.090909090909092</v>
      </c>
      <c r="T18" s="117">
        <f t="shared" si="6"/>
        <v>0</v>
      </c>
      <c r="U18" s="117">
        <f t="shared" si="7"/>
        <v>94.54545454545455</v>
      </c>
      <c r="V18" s="117">
        <f t="shared" si="8"/>
        <v>32.72727272727273</v>
      </c>
      <c r="W18" s="117">
        <f t="shared" si="9"/>
        <v>0</v>
      </c>
    </row>
    <row r="19" spans="1:23" s="38" customFormat="1" ht="27" customHeight="1">
      <c r="A19" s="35"/>
      <c r="B19" s="49" t="s">
        <v>36</v>
      </c>
      <c r="C19" s="35">
        <f>SUM(C10:C18)</f>
        <v>783</v>
      </c>
      <c r="D19" s="35">
        <f>SUM(D11:D18)</f>
        <v>1</v>
      </c>
      <c r="E19" s="35">
        <f aca="true" t="shared" si="10" ref="E19:M19">SUM(E10:E18)</f>
        <v>517</v>
      </c>
      <c r="F19" s="35">
        <f t="shared" si="10"/>
        <v>23</v>
      </c>
      <c r="G19" s="35">
        <f t="shared" si="10"/>
        <v>5</v>
      </c>
      <c r="H19" s="36">
        <f t="shared" si="10"/>
        <v>54</v>
      </c>
      <c r="I19" s="36">
        <f t="shared" si="10"/>
        <v>207</v>
      </c>
      <c r="J19" s="37">
        <f t="shared" si="10"/>
        <v>73</v>
      </c>
      <c r="K19" s="36">
        <f t="shared" si="10"/>
        <v>390</v>
      </c>
      <c r="L19" s="36">
        <f t="shared" si="10"/>
        <v>281</v>
      </c>
      <c r="M19" s="36">
        <f t="shared" si="10"/>
        <v>1</v>
      </c>
      <c r="N19" s="144">
        <f t="shared" si="0"/>
        <v>0.1277139208173691</v>
      </c>
      <c r="O19" s="144">
        <f t="shared" si="1"/>
        <v>66.02809706257982</v>
      </c>
      <c r="P19" s="144">
        <f t="shared" si="2"/>
        <v>2.937420178799489</v>
      </c>
      <c r="Q19" s="144">
        <f t="shared" si="3"/>
        <v>0.6385696040868455</v>
      </c>
      <c r="R19" s="144">
        <f t="shared" si="4"/>
        <v>6.896551724137931</v>
      </c>
      <c r="S19" s="144">
        <f t="shared" si="5"/>
        <v>26.436781609195403</v>
      </c>
      <c r="T19" s="144">
        <f t="shared" si="6"/>
        <v>9.323116219667945</v>
      </c>
      <c r="U19" s="144">
        <f t="shared" si="7"/>
        <v>49.808429118773944</v>
      </c>
      <c r="V19" s="144">
        <f t="shared" si="8"/>
        <v>35.887611749680715</v>
      </c>
      <c r="W19" s="144">
        <f t="shared" si="9"/>
        <v>0.1277139208173691</v>
      </c>
    </row>
    <row r="20" ht="15">
      <c r="A20" s="10"/>
    </row>
    <row r="21" spans="1:23" s="11" customFormat="1" ht="28.5" customHeight="1">
      <c r="A21" s="317" t="s">
        <v>25</v>
      </c>
      <c r="B21" s="313" t="s">
        <v>26</v>
      </c>
      <c r="C21" s="313"/>
      <c r="D21" s="318" t="s">
        <v>27</v>
      </c>
      <c r="E21" s="319"/>
      <c r="F21" s="319"/>
      <c r="G21" s="319"/>
      <c r="H21" s="320"/>
      <c r="I21" s="312" t="s">
        <v>28</v>
      </c>
      <c r="J21" s="312"/>
      <c r="K21" s="312"/>
      <c r="L21" s="312"/>
      <c r="M21" s="312" t="s">
        <v>29</v>
      </c>
      <c r="N21" s="312"/>
      <c r="O21" s="312"/>
      <c r="P21" s="312"/>
      <c r="Q21" s="312"/>
      <c r="R21" s="313" t="s">
        <v>30</v>
      </c>
      <c r="S21" s="313"/>
      <c r="T21" s="313"/>
      <c r="U21" s="313"/>
      <c r="V21" s="313"/>
      <c r="W21" s="313"/>
    </row>
    <row r="22" spans="1:23" s="11" customFormat="1" ht="28.5" customHeight="1">
      <c r="A22" s="317"/>
      <c r="B22" s="313" t="s">
        <v>31</v>
      </c>
      <c r="C22" s="313"/>
      <c r="D22" s="318" t="s">
        <v>32</v>
      </c>
      <c r="E22" s="319"/>
      <c r="F22" s="319"/>
      <c r="G22" s="319"/>
      <c r="H22" s="320"/>
      <c r="I22" s="312" t="s">
        <v>33</v>
      </c>
      <c r="J22" s="312"/>
      <c r="K22" s="312"/>
      <c r="L22" s="312"/>
      <c r="M22" s="312" t="s">
        <v>34</v>
      </c>
      <c r="N22" s="312"/>
      <c r="O22" s="312"/>
      <c r="P22" s="312"/>
      <c r="Q22" s="312"/>
      <c r="R22" s="313" t="s">
        <v>35</v>
      </c>
      <c r="S22" s="313"/>
      <c r="T22" s="313"/>
      <c r="U22" s="313"/>
      <c r="V22" s="313"/>
      <c r="W22" s="313"/>
    </row>
    <row r="23" spans="2:22" s="6" customFormat="1" ht="18.75" customHeight="1">
      <c r="B23" s="51"/>
      <c r="P23" s="314"/>
      <c r="Q23" s="314"/>
      <c r="R23" s="314"/>
      <c r="S23" s="314"/>
      <c r="T23" s="314"/>
      <c r="U23" s="314"/>
      <c r="V23" s="314"/>
    </row>
    <row r="24" spans="1:23" s="6" customFormat="1" ht="15" customHeight="1">
      <c r="A24" s="97" t="s">
        <v>171</v>
      </c>
      <c r="B24" s="82"/>
      <c r="C24" s="82"/>
      <c r="D24" s="82"/>
      <c r="E24" s="82"/>
      <c r="F24" s="82"/>
      <c r="G24" s="82"/>
      <c r="H24" s="82"/>
      <c r="I24" s="82"/>
      <c r="J24" s="316" t="s">
        <v>172</v>
      </c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</row>
    <row r="25" spans="1:22" s="6" customFormat="1" ht="15" customHeight="1">
      <c r="A25" s="13"/>
      <c r="B25" s="52"/>
      <c r="P25" s="315"/>
      <c r="Q25" s="315"/>
      <c r="R25" s="315"/>
      <c r="S25" s="315"/>
      <c r="T25" s="315"/>
      <c r="U25" s="315"/>
      <c r="V25" s="315"/>
    </row>
    <row r="30" spans="3:9" ht="15">
      <c r="C30" s="108">
        <v>1</v>
      </c>
      <c r="D30" s="8" t="s">
        <v>182</v>
      </c>
      <c r="I30" s="8" t="s">
        <v>183</v>
      </c>
    </row>
    <row r="31" spans="3:12" ht="15">
      <c r="C31" s="108"/>
      <c r="I31" s="8" t="s">
        <v>184</v>
      </c>
      <c r="L31" s="8" t="s">
        <v>185</v>
      </c>
    </row>
    <row r="32" spans="2:12" ht="15.75">
      <c r="B32" s="45" t="s">
        <v>79</v>
      </c>
      <c r="C32" s="8">
        <f>'PT HN GUI HUYEN'!I10</f>
        <v>55</v>
      </c>
      <c r="I32" s="8">
        <f>C10-C32</f>
        <v>35</v>
      </c>
      <c r="L32" s="8">
        <f>I32-E10</f>
        <v>0</v>
      </c>
    </row>
    <row r="33" spans="2:12" s="110" customFormat="1" ht="15.75">
      <c r="B33" s="109" t="s">
        <v>80</v>
      </c>
      <c r="C33" s="110">
        <f>'PT HN GUI HUYEN'!I11</f>
        <v>18</v>
      </c>
      <c r="I33" s="110">
        <f aca="true" t="shared" si="11" ref="I33:I40">C11-C33</f>
        <v>24</v>
      </c>
      <c r="L33" s="111">
        <f aca="true" t="shared" si="12" ref="L33:L40">I33-E11</f>
        <v>1</v>
      </c>
    </row>
    <row r="34" spans="2:12" s="110" customFormat="1" ht="15.75">
      <c r="B34" s="109" t="s">
        <v>81</v>
      </c>
      <c r="C34" s="110">
        <f>'PT HN GUI HUYEN'!I12</f>
        <v>44</v>
      </c>
      <c r="I34" s="110">
        <f t="shared" si="11"/>
        <v>64</v>
      </c>
      <c r="L34" s="111">
        <f t="shared" si="12"/>
        <v>-28</v>
      </c>
    </row>
    <row r="35" spans="2:12" s="110" customFormat="1" ht="15.75">
      <c r="B35" s="109" t="s">
        <v>82</v>
      </c>
      <c r="C35" s="110">
        <f>'PT HN GUI HUYEN'!I13</f>
        <v>30</v>
      </c>
      <c r="I35" s="110">
        <f t="shared" si="11"/>
        <v>69</v>
      </c>
      <c r="L35" s="111">
        <f t="shared" si="12"/>
        <v>2</v>
      </c>
    </row>
    <row r="36" spans="2:12" s="110" customFormat="1" ht="15.75">
      <c r="B36" s="109" t="s">
        <v>83</v>
      </c>
      <c r="C36" s="110">
        <f>'PT HN GUI HUYEN'!I14</f>
        <v>7</v>
      </c>
      <c r="I36" s="110">
        <f t="shared" si="11"/>
        <v>63</v>
      </c>
      <c r="L36" s="111">
        <f t="shared" si="12"/>
        <v>0</v>
      </c>
    </row>
    <row r="37" spans="2:12" ht="15.75">
      <c r="B37" s="45" t="s">
        <v>84</v>
      </c>
      <c r="C37" s="8">
        <f>'PT HN GUI HUYEN'!I15</f>
        <v>33</v>
      </c>
      <c r="I37" s="8">
        <f t="shared" si="11"/>
        <v>147</v>
      </c>
      <c r="L37" s="8">
        <f t="shared" si="12"/>
        <v>52</v>
      </c>
    </row>
    <row r="38" spans="2:12" s="111" customFormat="1" ht="15.75">
      <c r="B38" s="109" t="s">
        <v>85</v>
      </c>
      <c r="C38" s="111">
        <f>'PT HN GUI HUYEN'!I16</f>
        <v>26</v>
      </c>
      <c r="I38" s="111">
        <f t="shared" si="11"/>
        <v>72</v>
      </c>
      <c r="L38" s="111">
        <f t="shared" si="12"/>
        <v>3</v>
      </c>
    </row>
    <row r="39" spans="2:12" s="111" customFormat="1" ht="15.75">
      <c r="B39" s="109" t="s">
        <v>86</v>
      </c>
      <c r="C39" s="111">
        <f>'PT HN GUI HUYEN'!I17</f>
        <v>11</v>
      </c>
      <c r="I39" s="111">
        <f t="shared" si="11"/>
        <v>30</v>
      </c>
      <c r="L39" s="111">
        <f t="shared" si="12"/>
        <v>0</v>
      </c>
    </row>
    <row r="40" spans="2:12" s="111" customFormat="1" ht="15.75">
      <c r="B40" s="109" t="s">
        <v>87</v>
      </c>
      <c r="C40" s="111">
        <f>'PT HN GUI HUYEN'!I18</f>
        <v>12</v>
      </c>
      <c r="I40" s="111">
        <f t="shared" si="11"/>
        <v>43</v>
      </c>
      <c r="L40" s="111">
        <f t="shared" si="12"/>
        <v>0</v>
      </c>
    </row>
  </sheetData>
  <mergeCells count="25">
    <mergeCell ref="A1:C1"/>
    <mergeCell ref="D1:W1"/>
    <mergeCell ref="A2:C2"/>
    <mergeCell ref="D2:W2"/>
    <mergeCell ref="A5:W5"/>
    <mergeCell ref="A8:A9"/>
    <mergeCell ref="B8:B9"/>
    <mergeCell ref="C8:C9"/>
    <mergeCell ref="D8:M8"/>
    <mergeCell ref="N8:W8"/>
    <mergeCell ref="A6:W6"/>
    <mergeCell ref="P23:V23"/>
    <mergeCell ref="P25:V25"/>
    <mergeCell ref="J24:W24"/>
    <mergeCell ref="A21:A22"/>
    <mergeCell ref="B21:C21"/>
    <mergeCell ref="D21:H21"/>
    <mergeCell ref="I21:L21"/>
    <mergeCell ref="B22:C22"/>
    <mergeCell ref="D22:H22"/>
    <mergeCell ref="I22:L22"/>
    <mergeCell ref="M21:Q21"/>
    <mergeCell ref="R21:W21"/>
    <mergeCell ref="R22:W22"/>
    <mergeCell ref="M22:Q22"/>
  </mergeCells>
  <printOptions/>
  <pageMargins left="0.27" right="0.2" top="0.6" bottom="1" header="0.24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K16" sqref="K16"/>
    </sheetView>
  </sheetViews>
  <sheetFormatPr defaultColWidth="9.00390625" defaultRowHeight="15.75"/>
  <cols>
    <col min="1" max="1" width="4.625" style="8" customWidth="1"/>
    <col min="2" max="2" width="13.125" style="8" customWidth="1"/>
    <col min="3" max="3" width="7.25390625" style="8" customWidth="1"/>
    <col min="4" max="4" width="5.25390625" style="8" customWidth="1"/>
    <col min="5" max="5" width="5.125" style="8" customWidth="1"/>
    <col min="6" max="6" width="5.50390625" style="8" customWidth="1"/>
    <col min="7" max="7" width="5.00390625" style="8" customWidth="1"/>
    <col min="8" max="8" width="4.375" style="8" customWidth="1"/>
    <col min="9" max="9" width="4.875" style="8" customWidth="1"/>
    <col min="10" max="10" width="5.125" style="8" customWidth="1"/>
    <col min="11" max="11" width="5.25390625" style="8" customWidth="1"/>
    <col min="12" max="12" width="4.875" style="8" customWidth="1"/>
    <col min="13" max="13" width="5.125" style="8" customWidth="1"/>
    <col min="14" max="14" width="5.50390625" style="8" customWidth="1"/>
    <col min="15" max="15" width="5.00390625" style="8" customWidth="1"/>
    <col min="16" max="16" width="4.75390625" style="8" customWidth="1"/>
    <col min="17" max="17" width="5.125" style="8" customWidth="1"/>
    <col min="18" max="18" width="5.00390625" style="8" customWidth="1"/>
    <col min="19" max="19" width="5.625" style="8" customWidth="1"/>
    <col min="20" max="20" width="5.00390625" style="8" customWidth="1"/>
    <col min="21" max="22" width="4.875" style="8" customWidth="1"/>
    <col min="23" max="23" width="4.625" style="8" customWidth="1"/>
    <col min="24" max="16384" width="9.00390625" style="8" customWidth="1"/>
  </cols>
  <sheetData>
    <row r="1" spans="1:23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6.5">
      <c r="A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29" t="s">
        <v>59</v>
      </c>
      <c r="V3" s="329"/>
      <c r="W3" s="329"/>
    </row>
    <row r="4" spans="1:23" ht="18.75" customHeight="1">
      <c r="A4" s="329" t="s">
        <v>37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3" ht="18.75" customHeight="1">
      <c r="A5" s="279" t="s">
        <v>72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</row>
    <row r="6" spans="1:23" ht="18.75" customHeight="1">
      <c r="A6" s="330" t="s">
        <v>0</v>
      </c>
      <c r="B6" s="332" t="s">
        <v>22</v>
      </c>
      <c r="C6" s="330" t="s">
        <v>38</v>
      </c>
      <c r="D6" s="334" t="s">
        <v>66</v>
      </c>
      <c r="E6" s="335"/>
      <c r="F6" s="335"/>
      <c r="G6" s="335"/>
      <c r="H6" s="335"/>
      <c r="I6" s="335"/>
      <c r="J6" s="335"/>
      <c r="K6" s="335"/>
      <c r="L6" s="335"/>
      <c r="M6" s="336"/>
      <c r="N6" s="334" t="s">
        <v>67</v>
      </c>
      <c r="O6" s="335"/>
      <c r="P6" s="335"/>
      <c r="Q6" s="335"/>
      <c r="R6" s="335"/>
      <c r="S6" s="335"/>
      <c r="T6" s="335"/>
      <c r="U6" s="335"/>
      <c r="V6" s="335"/>
      <c r="W6" s="336"/>
    </row>
    <row r="7" spans="1:23" ht="29.25" customHeight="1">
      <c r="A7" s="331"/>
      <c r="B7" s="333"/>
      <c r="C7" s="331"/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35">
        <v>10</v>
      </c>
      <c r="N7" s="63">
        <v>1</v>
      </c>
      <c r="O7" s="63">
        <v>2</v>
      </c>
      <c r="P7" s="63">
        <v>3</v>
      </c>
      <c r="Q7" s="63">
        <v>4</v>
      </c>
      <c r="R7" s="63">
        <v>5</v>
      </c>
      <c r="S7" s="63">
        <v>6</v>
      </c>
      <c r="T7" s="63">
        <v>7</v>
      </c>
      <c r="U7" s="63">
        <v>8</v>
      </c>
      <c r="V7" s="63">
        <v>9</v>
      </c>
      <c r="W7" s="63">
        <v>10</v>
      </c>
    </row>
    <row r="8" spans="1:23" s="57" customFormat="1" ht="27" customHeight="1">
      <c r="A8" s="62">
        <v>1</v>
      </c>
      <c r="B8" s="45" t="s">
        <v>79</v>
      </c>
      <c r="C8" s="64">
        <f>'DB HCN'!L12</f>
        <v>65</v>
      </c>
      <c r="D8" s="64">
        <v>0</v>
      </c>
      <c r="E8" s="64">
        <v>44</v>
      </c>
      <c r="F8" s="64">
        <v>0</v>
      </c>
      <c r="G8" s="64">
        <v>0</v>
      </c>
      <c r="H8" s="145">
        <v>3</v>
      </c>
      <c r="I8" s="145">
        <v>10</v>
      </c>
      <c r="J8" s="146">
        <v>0</v>
      </c>
      <c r="K8" s="145">
        <v>0</v>
      </c>
      <c r="L8" s="145">
        <v>20</v>
      </c>
      <c r="M8" s="145">
        <v>0</v>
      </c>
      <c r="N8" s="120">
        <f>D8/C8*100</f>
        <v>0</v>
      </c>
      <c r="O8" s="120">
        <f>E8/C8*100</f>
        <v>67.6923076923077</v>
      </c>
      <c r="P8" s="120">
        <f>F8/C8*100</f>
        <v>0</v>
      </c>
      <c r="Q8" s="120">
        <f>G8/C8*100</f>
        <v>0</v>
      </c>
      <c r="R8" s="120">
        <f>H8/C8*100</f>
        <v>4.615384615384616</v>
      </c>
      <c r="S8" s="120">
        <f>I8/C8*100</f>
        <v>15.384615384615385</v>
      </c>
      <c r="T8" s="120">
        <f>J8/C8*100</f>
        <v>0</v>
      </c>
      <c r="U8" s="120">
        <f>K8/C8*100</f>
        <v>0</v>
      </c>
      <c r="V8" s="120">
        <f>L8/C8*100</f>
        <v>30.76923076923077</v>
      </c>
      <c r="W8" s="120">
        <f>M8/C8*100</f>
        <v>0</v>
      </c>
    </row>
    <row r="9" spans="1:23" s="58" customFormat="1" ht="22.5" customHeight="1">
      <c r="A9" s="62">
        <v>2</v>
      </c>
      <c r="B9" s="45" t="s">
        <v>80</v>
      </c>
      <c r="C9" s="64">
        <f>'DB HCN'!L13</f>
        <v>25</v>
      </c>
      <c r="D9" s="62">
        <v>0</v>
      </c>
      <c r="E9" s="62">
        <v>22</v>
      </c>
      <c r="F9" s="62">
        <v>4</v>
      </c>
      <c r="G9" s="62">
        <v>0</v>
      </c>
      <c r="H9" s="118">
        <v>0</v>
      </c>
      <c r="I9" s="118">
        <v>5</v>
      </c>
      <c r="J9" s="119">
        <v>0</v>
      </c>
      <c r="K9" s="118">
        <v>2</v>
      </c>
      <c r="L9" s="118">
        <v>1</v>
      </c>
      <c r="M9" s="118">
        <v>0</v>
      </c>
      <c r="N9" s="120">
        <f aca="true" t="shared" si="0" ref="N9:N17">D9/C9*100</f>
        <v>0</v>
      </c>
      <c r="O9" s="120">
        <f aca="true" t="shared" si="1" ref="O9:O17">E9/C9*100</f>
        <v>88</v>
      </c>
      <c r="P9" s="120">
        <f aca="true" t="shared" si="2" ref="P9:P17">F9/C9*100</f>
        <v>16</v>
      </c>
      <c r="Q9" s="120">
        <f aca="true" t="shared" si="3" ref="Q9:Q17">G9/C9*100</f>
        <v>0</v>
      </c>
      <c r="R9" s="120">
        <f aca="true" t="shared" si="4" ref="R9:R17">H9/C9*100</f>
        <v>0</v>
      </c>
      <c r="S9" s="120">
        <f aca="true" t="shared" si="5" ref="S9:S17">I9/C9*100</f>
        <v>20</v>
      </c>
      <c r="T9" s="120">
        <f aca="true" t="shared" si="6" ref="T9:T17">J9/C9*100</f>
        <v>0</v>
      </c>
      <c r="U9" s="120">
        <f aca="true" t="shared" si="7" ref="U9:U17">K9/C9*100</f>
        <v>8</v>
      </c>
      <c r="V9" s="120">
        <f aca="true" t="shared" si="8" ref="V9:V17">L9/C9*100</f>
        <v>4</v>
      </c>
      <c r="W9" s="120">
        <f aca="true" t="shared" si="9" ref="W9:W17">M9/C9*100</f>
        <v>0</v>
      </c>
    </row>
    <row r="10" spans="1:23" s="58" customFormat="1" ht="27" customHeight="1">
      <c r="A10" s="62">
        <v>3</v>
      </c>
      <c r="B10" s="45" t="s">
        <v>81</v>
      </c>
      <c r="C10" s="64">
        <f>'DB HCN'!L14</f>
        <v>151</v>
      </c>
      <c r="D10" s="147">
        <v>0</v>
      </c>
      <c r="E10" s="148">
        <v>92</v>
      </c>
      <c r="F10" s="147">
        <v>0</v>
      </c>
      <c r="G10" s="147">
        <v>0</v>
      </c>
      <c r="H10" s="147">
        <v>0</v>
      </c>
      <c r="I10" s="147">
        <v>35</v>
      </c>
      <c r="J10" s="149">
        <v>92</v>
      </c>
      <c r="K10" s="147">
        <v>75</v>
      </c>
      <c r="L10" s="147">
        <v>5</v>
      </c>
      <c r="M10" s="147">
        <v>0</v>
      </c>
      <c r="N10" s="120">
        <f t="shared" si="0"/>
        <v>0</v>
      </c>
      <c r="O10" s="120">
        <f t="shared" si="1"/>
        <v>60.9271523178808</v>
      </c>
      <c r="P10" s="120">
        <f t="shared" si="2"/>
        <v>0</v>
      </c>
      <c r="Q10" s="120">
        <f t="shared" si="3"/>
        <v>0</v>
      </c>
      <c r="R10" s="120">
        <f t="shared" si="4"/>
        <v>0</v>
      </c>
      <c r="S10" s="120">
        <f t="shared" si="5"/>
        <v>23.178807947019866</v>
      </c>
      <c r="T10" s="120">
        <f t="shared" si="6"/>
        <v>60.9271523178808</v>
      </c>
      <c r="U10" s="120">
        <f t="shared" si="7"/>
        <v>49.668874172185426</v>
      </c>
      <c r="V10" s="120">
        <f t="shared" si="8"/>
        <v>3.3112582781456954</v>
      </c>
      <c r="W10" s="120">
        <f t="shared" si="9"/>
        <v>0</v>
      </c>
    </row>
    <row r="11" spans="1:23" s="58" customFormat="1" ht="29.25" customHeight="1">
      <c r="A11" s="62">
        <v>4</v>
      </c>
      <c r="B11" s="45" t="s">
        <v>82</v>
      </c>
      <c r="C11" s="64">
        <f>'DB HCN'!L15</f>
        <v>97</v>
      </c>
      <c r="D11" s="62">
        <v>0</v>
      </c>
      <c r="E11" s="62">
        <v>93</v>
      </c>
      <c r="F11" s="62">
        <v>0</v>
      </c>
      <c r="G11" s="62">
        <v>0</v>
      </c>
      <c r="H11" s="118">
        <v>0</v>
      </c>
      <c r="I11" s="118">
        <v>13</v>
      </c>
      <c r="J11" s="119">
        <v>0</v>
      </c>
      <c r="K11" s="118">
        <v>19</v>
      </c>
      <c r="L11" s="118">
        <v>0</v>
      </c>
      <c r="M11" s="118">
        <v>0</v>
      </c>
      <c r="N11" s="120">
        <f t="shared" si="0"/>
        <v>0</v>
      </c>
      <c r="O11" s="120">
        <f t="shared" si="1"/>
        <v>95.87628865979381</v>
      </c>
      <c r="P11" s="120">
        <f t="shared" si="2"/>
        <v>0</v>
      </c>
      <c r="Q11" s="120">
        <f t="shared" si="3"/>
        <v>0</v>
      </c>
      <c r="R11" s="120">
        <f t="shared" si="4"/>
        <v>0</v>
      </c>
      <c r="S11" s="120">
        <f t="shared" si="5"/>
        <v>13.402061855670103</v>
      </c>
      <c r="T11" s="120">
        <f t="shared" si="6"/>
        <v>0</v>
      </c>
      <c r="U11" s="120">
        <f t="shared" si="7"/>
        <v>19.587628865979383</v>
      </c>
      <c r="V11" s="120">
        <f t="shared" si="8"/>
        <v>0</v>
      </c>
      <c r="W11" s="120">
        <f t="shared" si="9"/>
        <v>0</v>
      </c>
    </row>
    <row r="12" spans="1:23" s="58" customFormat="1" ht="24.75" customHeight="1">
      <c r="A12" s="62">
        <v>5</v>
      </c>
      <c r="B12" s="45" t="s">
        <v>83</v>
      </c>
      <c r="C12" s="64">
        <f>'DB HCN'!L16</f>
        <v>83</v>
      </c>
      <c r="D12" s="64">
        <v>0</v>
      </c>
      <c r="E12" s="64">
        <v>83</v>
      </c>
      <c r="F12" s="64">
        <v>0</v>
      </c>
      <c r="G12" s="64">
        <v>0</v>
      </c>
      <c r="H12" s="145">
        <v>2</v>
      </c>
      <c r="I12" s="118">
        <v>5</v>
      </c>
      <c r="J12" s="146">
        <v>13</v>
      </c>
      <c r="K12" s="145">
        <v>18</v>
      </c>
      <c r="L12" s="145">
        <v>0</v>
      </c>
      <c r="M12" s="145">
        <v>0</v>
      </c>
      <c r="N12" s="120">
        <f t="shared" si="0"/>
        <v>0</v>
      </c>
      <c r="O12" s="120">
        <f t="shared" si="1"/>
        <v>100</v>
      </c>
      <c r="P12" s="120">
        <f t="shared" si="2"/>
        <v>0</v>
      </c>
      <c r="Q12" s="120">
        <f t="shared" si="3"/>
        <v>0</v>
      </c>
      <c r="R12" s="120">
        <f t="shared" si="4"/>
        <v>2.4096385542168677</v>
      </c>
      <c r="S12" s="120">
        <f t="shared" si="5"/>
        <v>6.024096385542169</v>
      </c>
      <c r="T12" s="120">
        <f t="shared" si="6"/>
        <v>15.66265060240964</v>
      </c>
      <c r="U12" s="120">
        <f t="shared" si="7"/>
        <v>21.686746987951807</v>
      </c>
      <c r="V12" s="120">
        <f t="shared" si="8"/>
        <v>0</v>
      </c>
      <c r="W12" s="120">
        <f t="shared" si="9"/>
        <v>0</v>
      </c>
    </row>
    <row r="13" spans="1:23" s="164" customFormat="1" ht="25.5" customHeight="1">
      <c r="A13" s="62">
        <v>6</v>
      </c>
      <c r="B13" s="45" t="s">
        <v>84</v>
      </c>
      <c r="C13" s="64">
        <f>'DB HCN'!L17</f>
        <v>117</v>
      </c>
      <c r="D13" s="62">
        <v>0</v>
      </c>
      <c r="E13" s="62">
        <v>98</v>
      </c>
      <c r="F13" s="62">
        <v>4</v>
      </c>
      <c r="G13" s="62">
        <v>0</v>
      </c>
      <c r="H13" s="118">
        <v>2</v>
      </c>
      <c r="I13" s="163">
        <v>62</v>
      </c>
      <c r="J13" s="118">
        <v>0</v>
      </c>
      <c r="K13" s="119">
        <v>59</v>
      </c>
      <c r="L13" s="118">
        <v>0</v>
      </c>
      <c r="M13" s="118">
        <v>0</v>
      </c>
      <c r="N13" s="120">
        <f t="shared" si="0"/>
        <v>0</v>
      </c>
      <c r="O13" s="120">
        <f t="shared" si="1"/>
        <v>83.76068376068376</v>
      </c>
      <c r="P13" s="120">
        <f t="shared" si="2"/>
        <v>3.418803418803419</v>
      </c>
      <c r="Q13" s="120">
        <f t="shared" si="3"/>
        <v>0</v>
      </c>
      <c r="R13" s="120">
        <f t="shared" si="4"/>
        <v>1.7094017094017095</v>
      </c>
      <c r="S13" s="120">
        <f t="shared" si="5"/>
        <v>52.991452991452995</v>
      </c>
      <c r="T13" s="120">
        <f t="shared" si="6"/>
        <v>0</v>
      </c>
      <c r="U13" s="120">
        <f t="shared" si="7"/>
        <v>50.427350427350426</v>
      </c>
      <c r="V13" s="120">
        <f t="shared" si="8"/>
        <v>0</v>
      </c>
      <c r="W13" s="120">
        <f t="shared" si="9"/>
        <v>0</v>
      </c>
    </row>
    <row r="14" spans="1:23" s="58" customFormat="1" ht="27" customHeight="1">
      <c r="A14" s="62">
        <v>7</v>
      </c>
      <c r="B14" s="45" t="s">
        <v>85</v>
      </c>
      <c r="C14" s="64">
        <f>'DB HCN'!L18</f>
        <v>79</v>
      </c>
      <c r="D14" s="64">
        <v>0</v>
      </c>
      <c r="E14" s="64">
        <v>79</v>
      </c>
      <c r="F14" s="64">
        <v>0</v>
      </c>
      <c r="G14" s="64">
        <v>1</v>
      </c>
      <c r="H14" s="145">
        <v>2</v>
      </c>
      <c r="I14" s="145">
        <v>6</v>
      </c>
      <c r="J14" s="146">
        <v>1</v>
      </c>
      <c r="K14" s="145">
        <v>35</v>
      </c>
      <c r="L14" s="145">
        <v>2</v>
      </c>
      <c r="M14" s="145">
        <v>0</v>
      </c>
      <c r="N14" s="120">
        <f t="shared" si="0"/>
        <v>0</v>
      </c>
      <c r="O14" s="120">
        <f t="shared" si="1"/>
        <v>100</v>
      </c>
      <c r="P14" s="120">
        <f t="shared" si="2"/>
        <v>0</v>
      </c>
      <c r="Q14" s="120">
        <f t="shared" si="3"/>
        <v>1.2658227848101267</v>
      </c>
      <c r="R14" s="120">
        <f t="shared" si="4"/>
        <v>2.5316455696202533</v>
      </c>
      <c r="S14" s="120">
        <f t="shared" si="5"/>
        <v>7.59493670886076</v>
      </c>
      <c r="T14" s="120">
        <f t="shared" si="6"/>
        <v>1.2658227848101267</v>
      </c>
      <c r="U14" s="120">
        <f t="shared" si="7"/>
        <v>44.303797468354425</v>
      </c>
      <c r="V14" s="120">
        <f t="shared" si="8"/>
        <v>2.5316455696202533</v>
      </c>
      <c r="W14" s="120">
        <f t="shared" si="9"/>
        <v>0</v>
      </c>
    </row>
    <row r="15" spans="1:23" s="58" customFormat="1" ht="27" customHeight="1">
      <c r="A15" s="62">
        <v>8</v>
      </c>
      <c r="B15" s="45" t="s">
        <v>86</v>
      </c>
      <c r="C15" s="64">
        <f>'DB HCN'!L19</f>
        <v>40</v>
      </c>
      <c r="D15" s="64">
        <v>0</v>
      </c>
      <c r="E15" s="64">
        <v>38</v>
      </c>
      <c r="F15" s="64">
        <v>0</v>
      </c>
      <c r="G15" s="64">
        <v>1</v>
      </c>
      <c r="H15" s="145">
        <v>0</v>
      </c>
      <c r="I15" s="145">
        <v>4</v>
      </c>
      <c r="J15" s="146">
        <v>0</v>
      </c>
      <c r="K15" s="145">
        <v>27</v>
      </c>
      <c r="L15" s="145">
        <v>0</v>
      </c>
      <c r="M15" s="145">
        <v>0</v>
      </c>
      <c r="N15" s="120">
        <f t="shared" si="0"/>
        <v>0</v>
      </c>
      <c r="O15" s="120">
        <f t="shared" si="1"/>
        <v>95</v>
      </c>
      <c r="P15" s="120">
        <f t="shared" si="2"/>
        <v>0</v>
      </c>
      <c r="Q15" s="120">
        <f t="shared" si="3"/>
        <v>2.5</v>
      </c>
      <c r="R15" s="120">
        <f t="shared" si="4"/>
        <v>0</v>
      </c>
      <c r="S15" s="120">
        <f t="shared" si="5"/>
        <v>10</v>
      </c>
      <c r="T15" s="120">
        <f t="shared" si="6"/>
        <v>0</v>
      </c>
      <c r="U15" s="120">
        <f t="shared" si="7"/>
        <v>67.5</v>
      </c>
      <c r="V15" s="120">
        <f t="shared" si="8"/>
        <v>0</v>
      </c>
      <c r="W15" s="120">
        <f t="shared" si="9"/>
        <v>0</v>
      </c>
    </row>
    <row r="16" spans="1:23" s="58" customFormat="1" ht="27" customHeight="1">
      <c r="A16" s="62">
        <v>9</v>
      </c>
      <c r="B16" s="45" t="s">
        <v>87</v>
      </c>
      <c r="C16" s="64">
        <f>'DB HCN'!L20</f>
        <v>126</v>
      </c>
      <c r="D16" s="64">
        <v>0</v>
      </c>
      <c r="E16" s="64">
        <v>96</v>
      </c>
      <c r="F16" s="64">
        <v>1</v>
      </c>
      <c r="G16" s="64">
        <v>1</v>
      </c>
      <c r="H16" s="145">
        <v>2</v>
      </c>
      <c r="I16" s="145">
        <v>5</v>
      </c>
      <c r="J16" s="146">
        <v>0</v>
      </c>
      <c r="K16" s="238">
        <v>119</v>
      </c>
      <c r="L16" s="145">
        <v>15</v>
      </c>
      <c r="M16" s="145">
        <v>0</v>
      </c>
      <c r="N16" s="120">
        <f t="shared" si="0"/>
        <v>0</v>
      </c>
      <c r="O16" s="120">
        <f t="shared" si="1"/>
        <v>76.19047619047619</v>
      </c>
      <c r="P16" s="120">
        <f t="shared" si="2"/>
        <v>0.7936507936507936</v>
      </c>
      <c r="Q16" s="120">
        <f t="shared" si="3"/>
        <v>0.7936507936507936</v>
      </c>
      <c r="R16" s="120">
        <f t="shared" si="4"/>
        <v>1.5873015873015872</v>
      </c>
      <c r="S16" s="120">
        <f t="shared" si="5"/>
        <v>3.968253968253968</v>
      </c>
      <c r="T16" s="120">
        <f t="shared" si="6"/>
        <v>0</v>
      </c>
      <c r="U16" s="120">
        <f t="shared" si="7"/>
        <v>94.44444444444444</v>
      </c>
      <c r="V16" s="120">
        <f t="shared" si="8"/>
        <v>11.904761904761903</v>
      </c>
      <c r="W16" s="120">
        <f t="shared" si="9"/>
        <v>0</v>
      </c>
    </row>
    <row r="17" spans="1:23" s="41" customFormat="1" ht="27" customHeight="1">
      <c r="A17" s="35"/>
      <c r="B17" s="65" t="s">
        <v>36</v>
      </c>
      <c r="C17" s="35">
        <f aca="true" t="shared" si="10" ref="C17:M17">SUM(C8:C16)</f>
        <v>783</v>
      </c>
      <c r="D17" s="35">
        <f t="shared" si="10"/>
        <v>0</v>
      </c>
      <c r="E17" s="35">
        <f t="shared" si="10"/>
        <v>645</v>
      </c>
      <c r="F17" s="35">
        <f t="shared" si="10"/>
        <v>9</v>
      </c>
      <c r="G17" s="35">
        <f t="shared" si="10"/>
        <v>3</v>
      </c>
      <c r="H17" s="36">
        <f t="shared" si="10"/>
        <v>11</v>
      </c>
      <c r="I17" s="36">
        <f t="shared" si="10"/>
        <v>145</v>
      </c>
      <c r="J17" s="37">
        <f t="shared" si="10"/>
        <v>106</v>
      </c>
      <c r="K17" s="36">
        <f t="shared" si="10"/>
        <v>354</v>
      </c>
      <c r="L17" s="36">
        <f t="shared" si="10"/>
        <v>43</v>
      </c>
      <c r="M17" s="36">
        <f t="shared" si="10"/>
        <v>0</v>
      </c>
      <c r="N17" s="150">
        <f t="shared" si="0"/>
        <v>0</v>
      </c>
      <c r="O17" s="150">
        <f t="shared" si="1"/>
        <v>82.37547892720306</v>
      </c>
      <c r="P17" s="150">
        <f t="shared" si="2"/>
        <v>1.1494252873563218</v>
      </c>
      <c r="Q17" s="150">
        <f t="shared" si="3"/>
        <v>0.38314176245210724</v>
      </c>
      <c r="R17" s="150">
        <f t="shared" si="4"/>
        <v>1.40485312899106</v>
      </c>
      <c r="S17" s="150">
        <f t="shared" si="5"/>
        <v>18.51851851851852</v>
      </c>
      <c r="T17" s="150">
        <f t="shared" si="6"/>
        <v>13.537675606641125</v>
      </c>
      <c r="U17" s="150">
        <f t="shared" si="7"/>
        <v>45.21072796934866</v>
      </c>
      <c r="V17" s="150">
        <f t="shared" si="8"/>
        <v>5.491698595146871</v>
      </c>
      <c r="W17" s="150">
        <f t="shared" si="9"/>
        <v>0</v>
      </c>
    </row>
    <row r="18" spans="1:23" ht="33" customHeight="1">
      <c r="A18" s="317" t="s">
        <v>25</v>
      </c>
      <c r="B18" s="313" t="s">
        <v>26</v>
      </c>
      <c r="C18" s="313"/>
      <c r="D18" s="312" t="s">
        <v>27</v>
      </c>
      <c r="E18" s="312"/>
      <c r="F18" s="312"/>
      <c r="G18" s="312"/>
      <c r="H18" s="312"/>
      <c r="I18" s="312" t="s">
        <v>28</v>
      </c>
      <c r="J18" s="312"/>
      <c r="K18" s="312"/>
      <c r="L18" s="312"/>
      <c r="M18" s="312" t="s">
        <v>29</v>
      </c>
      <c r="N18" s="312"/>
      <c r="O18" s="312"/>
      <c r="P18" s="312"/>
      <c r="Q18" s="312"/>
      <c r="R18" s="313" t="s">
        <v>30</v>
      </c>
      <c r="S18" s="313"/>
      <c r="T18" s="313"/>
      <c r="U18" s="313"/>
      <c r="V18" s="313"/>
      <c r="W18" s="313"/>
    </row>
    <row r="19" spans="1:23" s="6" customFormat="1" ht="42.75" customHeight="1">
      <c r="A19" s="317"/>
      <c r="B19" s="313" t="s">
        <v>31</v>
      </c>
      <c r="C19" s="313"/>
      <c r="D19" s="318" t="s">
        <v>32</v>
      </c>
      <c r="E19" s="319"/>
      <c r="F19" s="319"/>
      <c r="G19" s="319"/>
      <c r="H19" s="320"/>
      <c r="I19" s="312" t="s">
        <v>33</v>
      </c>
      <c r="J19" s="312"/>
      <c r="K19" s="312"/>
      <c r="L19" s="312"/>
      <c r="M19" s="312" t="s">
        <v>34</v>
      </c>
      <c r="N19" s="312"/>
      <c r="O19" s="312"/>
      <c r="P19" s="312"/>
      <c r="Q19" s="312"/>
      <c r="R19" s="313" t="s">
        <v>35</v>
      </c>
      <c r="S19" s="313"/>
      <c r="T19" s="313"/>
      <c r="U19" s="313"/>
      <c r="V19" s="313"/>
      <c r="W19" s="313"/>
    </row>
    <row r="20" spans="1:23" s="6" customFormat="1" ht="15" customHeight="1">
      <c r="A20" s="13"/>
      <c r="B20" s="82"/>
      <c r="C20" s="82"/>
      <c r="D20" s="82"/>
      <c r="E20" s="82"/>
      <c r="F20" s="82"/>
      <c r="G20" s="82"/>
      <c r="H20" s="82"/>
      <c r="I20" s="82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</row>
    <row r="21" s="6" customFormat="1" ht="15" customHeight="1"/>
    <row r="22" ht="15">
      <c r="B22" s="99" t="s">
        <v>171</v>
      </c>
    </row>
    <row r="23" spans="15:22" ht="15">
      <c r="O23" s="337" t="s">
        <v>173</v>
      </c>
      <c r="P23" s="337"/>
      <c r="Q23" s="337"/>
      <c r="R23" s="337"/>
      <c r="S23" s="337"/>
      <c r="T23" s="337"/>
      <c r="U23" s="337"/>
      <c r="V23" s="337"/>
    </row>
    <row r="27" ht="15">
      <c r="B27" s="8" t="s">
        <v>177</v>
      </c>
    </row>
  </sheetData>
  <mergeCells count="25">
    <mergeCell ref="M19:Q19"/>
    <mergeCell ref="J20:W20"/>
    <mergeCell ref="O23:V23"/>
    <mergeCell ref="M18:Q18"/>
    <mergeCell ref="R18:W18"/>
    <mergeCell ref="R19:W19"/>
    <mergeCell ref="A18:A19"/>
    <mergeCell ref="B18:C18"/>
    <mergeCell ref="D18:H18"/>
    <mergeCell ref="I18:L18"/>
    <mergeCell ref="B19:C19"/>
    <mergeCell ref="D19:H19"/>
    <mergeCell ref="I19:L19"/>
    <mergeCell ref="A4:W4"/>
    <mergeCell ref="A5:W5"/>
    <mergeCell ref="A6:A7"/>
    <mergeCell ref="B6:B7"/>
    <mergeCell ref="C6:C7"/>
    <mergeCell ref="D6:M6"/>
    <mergeCell ref="N6:W6"/>
    <mergeCell ref="U3:W3"/>
    <mergeCell ref="A1:C1"/>
    <mergeCell ref="D1:W1"/>
    <mergeCell ref="A2:C2"/>
    <mergeCell ref="D2:W2"/>
  </mergeCells>
  <printOptions/>
  <pageMargins left="0.25" right="0.2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0">
      <selection activeCell="I23" sqref="I23:L23"/>
    </sheetView>
  </sheetViews>
  <sheetFormatPr defaultColWidth="9.00390625" defaultRowHeight="15.75"/>
  <cols>
    <col min="1" max="1" width="5.25390625" style="0" customWidth="1"/>
    <col min="2" max="2" width="23.25390625" style="43" customWidth="1"/>
    <col min="3" max="3" width="13.75390625" style="0" customWidth="1"/>
    <col min="4" max="4" width="10.625" style="0" customWidth="1"/>
    <col min="5" max="5" width="11.25390625" style="0" customWidth="1"/>
    <col min="6" max="6" width="7.375" style="0" customWidth="1"/>
    <col min="7" max="7" width="7.25390625" style="0" customWidth="1"/>
    <col min="10" max="10" width="6.625" style="0" customWidth="1"/>
    <col min="11" max="11" width="7.375" style="0" customWidth="1"/>
    <col min="12" max="12" width="8.875" style="0" customWidth="1"/>
  </cols>
  <sheetData>
    <row r="1" spans="1:12" ht="15.75">
      <c r="A1" s="275" t="s">
        <v>61</v>
      </c>
      <c r="B1" s="275"/>
      <c r="C1" s="275" t="s">
        <v>19</v>
      </c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5.75">
      <c r="A2" s="275" t="s">
        <v>62</v>
      </c>
      <c r="B2" s="275"/>
      <c r="C2" s="275" t="s">
        <v>20</v>
      </c>
      <c r="D2" s="275"/>
      <c r="E2" s="275"/>
      <c r="F2" s="275"/>
      <c r="G2" s="275"/>
      <c r="H2" s="275"/>
      <c r="I2" s="275"/>
      <c r="J2" s="275"/>
      <c r="K2" s="275"/>
      <c r="L2" s="275"/>
    </row>
    <row r="3" spans="1:10" ht="15.75">
      <c r="A3" s="34"/>
      <c r="B3" s="34"/>
      <c r="C3" s="27"/>
      <c r="D3" s="34"/>
      <c r="E3" s="34"/>
      <c r="F3" s="34"/>
      <c r="G3" s="34"/>
      <c r="H3" s="34"/>
      <c r="I3" s="34"/>
      <c r="J3" s="34"/>
    </row>
    <row r="4" spans="1:12" ht="15.75">
      <c r="A4" s="34"/>
      <c r="C4" s="27"/>
      <c r="D4" s="34"/>
      <c r="E4" s="34"/>
      <c r="F4" s="34"/>
      <c r="G4" s="34"/>
      <c r="H4" s="34"/>
      <c r="I4" s="34"/>
      <c r="J4" s="34"/>
      <c r="K4" s="275" t="s">
        <v>60</v>
      </c>
      <c r="L4" s="275"/>
    </row>
    <row r="5" spans="1:16" ht="15.75">
      <c r="A5" s="275" t="s">
        <v>40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8"/>
      <c r="N5" s="28"/>
      <c r="O5" s="28"/>
      <c r="P5" s="28"/>
    </row>
    <row r="6" spans="1:23" ht="16.5">
      <c r="A6" s="279" t="s">
        <v>73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8" spans="1:12" ht="15.75" customHeight="1">
      <c r="A8" s="338" t="s">
        <v>0</v>
      </c>
      <c r="B8" s="338" t="s">
        <v>41</v>
      </c>
      <c r="C8" s="295" t="s">
        <v>42</v>
      </c>
      <c r="D8" s="295" t="s">
        <v>43</v>
      </c>
      <c r="E8" s="343" t="s">
        <v>46</v>
      </c>
      <c r="F8" s="344"/>
      <c r="G8" s="344"/>
      <c r="H8" s="344"/>
      <c r="I8" s="344"/>
      <c r="J8" s="344"/>
      <c r="K8" s="344"/>
      <c r="L8" s="345"/>
    </row>
    <row r="9" spans="1:12" ht="18" customHeight="1">
      <c r="A9" s="339"/>
      <c r="B9" s="339"/>
      <c r="C9" s="342"/>
      <c r="D9" s="342"/>
      <c r="E9" s="346"/>
      <c r="F9" s="347"/>
      <c r="G9" s="347"/>
      <c r="H9" s="347"/>
      <c r="I9" s="347"/>
      <c r="J9" s="347"/>
      <c r="K9" s="347"/>
      <c r="L9" s="348"/>
    </row>
    <row r="10" spans="1:16" ht="121.5" customHeight="1">
      <c r="A10" s="340"/>
      <c r="B10" s="340"/>
      <c r="C10" s="296"/>
      <c r="D10" s="296"/>
      <c r="E10" s="54" t="s">
        <v>49</v>
      </c>
      <c r="F10" s="55" t="s">
        <v>4</v>
      </c>
      <c r="G10" s="54" t="s">
        <v>43</v>
      </c>
      <c r="H10" s="55" t="s">
        <v>4</v>
      </c>
      <c r="I10" s="54" t="s">
        <v>190</v>
      </c>
      <c r="J10" s="54" t="s">
        <v>4</v>
      </c>
      <c r="K10" s="54" t="s">
        <v>68</v>
      </c>
      <c r="L10" s="54" t="s">
        <v>4</v>
      </c>
      <c r="M10" s="14"/>
      <c r="N10" s="14"/>
      <c r="O10" s="14"/>
      <c r="P10" s="14"/>
    </row>
    <row r="11" spans="1:12" s="3" customFormat="1" ht="14.25" customHeight="1">
      <c r="A11" s="205" t="s">
        <v>47</v>
      </c>
      <c r="B11" s="206" t="s">
        <v>48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 t="s">
        <v>64</v>
      </c>
      <c r="I11" s="205">
        <v>7</v>
      </c>
      <c r="J11" s="205" t="s">
        <v>65</v>
      </c>
      <c r="K11" s="205">
        <v>9</v>
      </c>
      <c r="L11" s="205" t="s">
        <v>69</v>
      </c>
    </row>
    <row r="12" spans="1:12" s="56" customFormat="1" ht="15.75">
      <c r="A12" s="19">
        <v>1</v>
      </c>
      <c r="B12" s="45" t="s">
        <v>79</v>
      </c>
      <c r="C12" s="20">
        <f>'DB HCN'!C12</f>
        <v>1750</v>
      </c>
      <c r="D12" s="29">
        <v>0</v>
      </c>
      <c r="E12" s="2">
        <f>'DB HN'!L12</f>
        <v>90</v>
      </c>
      <c r="F12" s="21">
        <f>'DB HN'!M12</f>
        <v>5.474452554744526</v>
      </c>
      <c r="G12" s="29">
        <v>0</v>
      </c>
      <c r="H12" s="32">
        <f>G12/E12*100</f>
        <v>0</v>
      </c>
      <c r="I12" s="29">
        <f>'PT HN GUI HUYEN'!I10</f>
        <v>55</v>
      </c>
      <c r="J12" s="32">
        <f>I12/E12*100</f>
        <v>61.111111111111114</v>
      </c>
      <c r="K12" s="29">
        <f>'PT HN GUI HUYEN'!O10</f>
        <v>0</v>
      </c>
      <c r="L12" s="32">
        <f>K12/E12*100</f>
        <v>0</v>
      </c>
    </row>
    <row r="13" spans="1:12" s="56" customFormat="1" ht="15.75">
      <c r="A13" s="19">
        <v>2</v>
      </c>
      <c r="B13" s="45" t="s">
        <v>80</v>
      </c>
      <c r="C13" s="20">
        <f>'DB HCN'!C13</f>
        <v>828</v>
      </c>
      <c r="D13" s="29">
        <v>0</v>
      </c>
      <c r="E13" s="2">
        <f>'DB HN'!L13</f>
        <v>42</v>
      </c>
      <c r="F13" s="21">
        <f>'DB HN'!M13</f>
        <v>5.269761606022585</v>
      </c>
      <c r="G13" s="29">
        <v>0</v>
      </c>
      <c r="H13" s="32">
        <f aca="true" t="shared" si="0" ref="H13:H21">G13/E13*100</f>
        <v>0</v>
      </c>
      <c r="I13" s="29">
        <f>'PT HN GUI HUYEN'!I11</f>
        <v>18</v>
      </c>
      <c r="J13" s="32">
        <f aca="true" t="shared" si="1" ref="J13:J21">I13/E13*100</f>
        <v>42.857142857142854</v>
      </c>
      <c r="K13" s="29">
        <f>'PT HN GUI HUYEN'!O11</f>
        <v>0</v>
      </c>
      <c r="L13" s="32">
        <f aca="true" t="shared" si="2" ref="L13:L21">K13/E13*100</f>
        <v>0</v>
      </c>
    </row>
    <row r="14" spans="1:12" s="56" customFormat="1" ht="15.75">
      <c r="A14" s="19">
        <v>3</v>
      </c>
      <c r="B14" s="45" t="s">
        <v>81</v>
      </c>
      <c r="C14" s="20">
        <f>'DB HCN'!C14</f>
        <v>1380</v>
      </c>
      <c r="D14" s="29">
        <v>0</v>
      </c>
      <c r="E14" s="2">
        <f>'DB HN'!L14</f>
        <v>108</v>
      </c>
      <c r="F14" s="21">
        <f>'DB HN'!M14</f>
        <v>8.077786088257293</v>
      </c>
      <c r="G14" s="29">
        <v>0</v>
      </c>
      <c r="H14" s="32">
        <f t="shared" si="0"/>
        <v>0</v>
      </c>
      <c r="I14" s="29">
        <f>'PT HN GUI HUYEN'!I12</f>
        <v>44</v>
      </c>
      <c r="J14" s="32">
        <f t="shared" si="1"/>
        <v>40.74074074074074</v>
      </c>
      <c r="K14" s="29">
        <f>'PT HN GUI HUYEN'!O12</f>
        <v>0</v>
      </c>
      <c r="L14" s="32">
        <f t="shared" si="2"/>
        <v>0</v>
      </c>
    </row>
    <row r="15" spans="1:12" s="56" customFormat="1" ht="15.75">
      <c r="A15" s="19">
        <v>4</v>
      </c>
      <c r="B15" s="45" t="s">
        <v>82</v>
      </c>
      <c r="C15" s="20">
        <f>'DB HCN'!C15</f>
        <v>1732</v>
      </c>
      <c r="D15" s="29">
        <v>0</v>
      </c>
      <c r="E15" s="2">
        <f>'DB HN'!L15</f>
        <v>99</v>
      </c>
      <c r="F15" s="21">
        <f>'DB HN'!M15</f>
        <v>5.8998808104886775</v>
      </c>
      <c r="G15" s="29">
        <v>0</v>
      </c>
      <c r="H15" s="32">
        <f t="shared" si="0"/>
        <v>0</v>
      </c>
      <c r="I15" s="29">
        <f>'PT HN GUI HUYEN'!I13</f>
        <v>30</v>
      </c>
      <c r="J15" s="32">
        <f t="shared" si="1"/>
        <v>30.303030303030305</v>
      </c>
      <c r="K15" s="29">
        <f>'PT HN GUI HUYEN'!O13</f>
        <v>1</v>
      </c>
      <c r="L15" s="32">
        <f t="shared" si="2"/>
        <v>1.0101010101010102</v>
      </c>
    </row>
    <row r="16" spans="1:12" s="56" customFormat="1" ht="15.75">
      <c r="A16" s="19">
        <v>5</v>
      </c>
      <c r="B16" s="45" t="s">
        <v>83</v>
      </c>
      <c r="C16" s="20">
        <f>'DB HCN'!C16</f>
        <v>2140</v>
      </c>
      <c r="D16" s="29">
        <v>0</v>
      </c>
      <c r="E16" s="2">
        <f>'DB HN'!L16</f>
        <v>70</v>
      </c>
      <c r="F16" s="21">
        <f>'DB HN'!M16</f>
        <v>3.8781163434903045</v>
      </c>
      <c r="G16" s="29">
        <v>0</v>
      </c>
      <c r="H16" s="32">
        <f t="shared" si="0"/>
        <v>0</v>
      </c>
      <c r="I16" s="29">
        <f>'PT HN GUI HUYEN'!I14</f>
        <v>7</v>
      </c>
      <c r="J16" s="32">
        <f t="shared" si="1"/>
        <v>10</v>
      </c>
      <c r="K16" s="29">
        <f>'PT HN GUI HUYEN'!O14</f>
        <v>0</v>
      </c>
      <c r="L16" s="32">
        <f t="shared" si="2"/>
        <v>0</v>
      </c>
    </row>
    <row r="17" spans="1:12" s="56" customFormat="1" ht="15.75">
      <c r="A17" s="19">
        <v>6</v>
      </c>
      <c r="B17" s="45" t="s">
        <v>84</v>
      </c>
      <c r="C17" s="20">
        <f>'DB HCN'!C17</f>
        <v>1389</v>
      </c>
      <c r="D17" s="29">
        <v>80</v>
      </c>
      <c r="E17" s="2">
        <f>'DB HN'!L17</f>
        <v>180</v>
      </c>
      <c r="F17" s="21">
        <f>'DB HN'!M17</f>
        <v>13.3630289532294</v>
      </c>
      <c r="G17" s="29">
        <v>53</v>
      </c>
      <c r="H17" s="32">
        <f t="shared" si="0"/>
        <v>29.444444444444446</v>
      </c>
      <c r="I17" s="29">
        <f>'PT HN GUI HUYEN'!I15</f>
        <v>33</v>
      </c>
      <c r="J17" s="32">
        <f t="shared" si="1"/>
        <v>18.333333333333332</v>
      </c>
      <c r="K17" s="29">
        <f>'PT HN GUI HUYEN'!O15</f>
        <v>2</v>
      </c>
      <c r="L17" s="32">
        <f t="shared" si="2"/>
        <v>1.1111111111111112</v>
      </c>
    </row>
    <row r="18" spans="1:12" s="56" customFormat="1" ht="15.75">
      <c r="A18" s="19">
        <v>7</v>
      </c>
      <c r="B18" s="45" t="s">
        <v>85</v>
      </c>
      <c r="C18" s="20">
        <f>'DB HCN'!C18</f>
        <v>2211</v>
      </c>
      <c r="D18" s="29">
        <v>0</v>
      </c>
      <c r="E18" s="2">
        <f>'DB HN'!L18</f>
        <v>98</v>
      </c>
      <c r="F18" s="21">
        <f>'DB HN'!M18</f>
        <v>4.478976234003657</v>
      </c>
      <c r="G18" s="29">
        <v>0</v>
      </c>
      <c r="H18" s="32">
        <f t="shared" si="0"/>
        <v>0</v>
      </c>
      <c r="I18" s="29">
        <f>'PT HN GUI HUYEN'!I16</f>
        <v>26</v>
      </c>
      <c r="J18" s="32">
        <f t="shared" si="1"/>
        <v>26.53061224489796</v>
      </c>
      <c r="K18" s="29">
        <f>'PT HN GUI HUYEN'!O16</f>
        <v>1</v>
      </c>
      <c r="L18" s="32">
        <f t="shared" si="2"/>
        <v>1.0204081632653061</v>
      </c>
    </row>
    <row r="19" spans="1:12" s="56" customFormat="1" ht="15.75">
      <c r="A19" s="22">
        <v>8</v>
      </c>
      <c r="B19" s="45" t="s">
        <v>86</v>
      </c>
      <c r="C19" s="20">
        <f>'DB HCN'!C19</f>
        <v>1406</v>
      </c>
      <c r="D19" s="29">
        <v>0</v>
      </c>
      <c r="E19" s="2">
        <f>'DB HN'!L19</f>
        <v>41</v>
      </c>
      <c r="F19" s="21">
        <f>'DB HN'!M19</f>
        <v>2.96028880866426</v>
      </c>
      <c r="G19" s="29">
        <v>0</v>
      </c>
      <c r="H19" s="32">
        <f t="shared" si="0"/>
        <v>0</v>
      </c>
      <c r="I19" s="29">
        <f>'PT HN GUI HUYEN'!I17</f>
        <v>11</v>
      </c>
      <c r="J19" s="32">
        <f t="shared" si="1"/>
        <v>26.82926829268293</v>
      </c>
      <c r="K19" s="29">
        <f>'PT HN GUI HUYEN'!O17</f>
        <v>0</v>
      </c>
      <c r="L19" s="32">
        <f t="shared" si="2"/>
        <v>0</v>
      </c>
    </row>
    <row r="20" spans="1:12" s="56" customFormat="1" ht="15.75">
      <c r="A20" s="19">
        <v>9</v>
      </c>
      <c r="B20" s="45" t="s">
        <v>87</v>
      </c>
      <c r="C20" s="20">
        <f>'DB HCN'!C20</f>
        <v>1616</v>
      </c>
      <c r="D20" s="29">
        <v>0</v>
      </c>
      <c r="E20" s="2">
        <f>'DB HN'!L20</f>
        <v>55</v>
      </c>
      <c r="F20" s="21">
        <f>'DB HN'!M20</f>
        <v>3.498727735368957</v>
      </c>
      <c r="G20" s="29">
        <v>0</v>
      </c>
      <c r="H20" s="32">
        <f t="shared" si="0"/>
        <v>0</v>
      </c>
      <c r="I20" s="29">
        <f>'PT HN GUI HUYEN'!I18</f>
        <v>12</v>
      </c>
      <c r="J20" s="32">
        <f t="shared" si="1"/>
        <v>21.818181818181817</v>
      </c>
      <c r="K20" s="29">
        <f>'PT HN GUI HUYEN'!O18</f>
        <v>0</v>
      </c>
      <c r="L20" s="32">
        <f t="shared" si="2"/>
        <v>0</v>
      </c>
    </row>
    <row r="21" spans="1:12" s="82" customFormat="1" ht="15.75">
      <c r="A21" s="24"/>
      <c r="B21" s="46" t="s">
        <v>36</v>
      </c>
      <c r="C21" s="23">
        <f>'DB HCN'!C21</f>
        <v>14452</v>
      </c>
      <c r="D21" s="26">
        <f>SUM(D12:D20)</f>
        <v>80</v>
      </c>
      <c r="E21" s="17">
        <f>'DB HN'!L21</f>
        <v>783</v>
      </c>
      <c r="F21" s="25">
        <f>'DB HN'!M21</f>
        <v>5.69330327928452</v>
      </c>
      <c r="G21" s="26">
        <f>SUM(G12:G20)</f>
        <v>53</v>
      </c>
      <c r="H21" s="33">
        <f t="shared" si="0"/>
        <v>6.7688378033205625</v>
      </c>
      <c r="I21" s="26">
        <f>SUM(I12:I20)</f>
        <v>236</v>
      </c>
      <c r="J21" s="33">
        <f t="shared" si="1"/>
        <v>30.140485312899106</v>
      </c>
      <c r="K21" s="26">
        <f>'PT HN GUI HUYEN'!O19</f>
        <v>4</v>
      </c>
      <c r="L21" s="33">
        <f t="shared" si="2"/>
        <v>0.5108556832694764</v>
      </c>
    </row>
    <row r="22" spans="1:18" ht="16.5">
      <c r="A22" s="59"/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30"/>
      <c r="M22" s="15"/>
      <c r="N22" s="15"/>
      <c r="O22" s="15"/>
      <c r="P22" s="15"/>
      <c r="Q22" s="15"/>
      <c r="R22" s="15"/>
    </row>
    <row r="23" spans="1:18" ht="16.5" customHeight="1">
      <c r="A23" s="321" t="s">
        <v>171</v>
      </c>
      <c r="B23" s="321"/>
      <c r="C23" s="6"/>
      <c r="D23" s="6"/>
      <c r="E23" s="6"/>
      <c r="F23" s="12"/>
      <c r="G23" s="6"/>
      <c r="H23" s="6"/>
      <c r="I23" s="341"/>
      <c r="J23" s="341"/>
      <c r="K23" s="341"/>
      <c r="L23" s="341"/>
      <c r="M23" s="16"/>
      <c r="N23" s="16"/>
      <c r="O23" s="16"/>
      <c r="P23" s="16"/>
      <c r="Q23" s="16"/>
      <c r="R23" s="16"/>
    </row>
    <row r="24" spans="1:18" ht="16.5">
      <c r="A24" s="13"/>
      <c r="B24" s="52"/>
      <c r="C24" s="6"/>
      <c r="D24" s="6"/>
      <c r="E24" s="6"/>
      <c r="F24" s="6"/>
      <c r="G24" s="6"/>
      <c r="H24" s="6"/>
      <c r="I24" s="6"/>
      <c r="J24" s="6"/>
      <c r="K24" s="6"/>
      <c r="L24" s="315"/>
      <c r="M24" s="315"/>
      <c r="N24" s="315"/>
      <c r="O24" s="315"/>
      <c r="P24" s="315"/>
      <c r="Q24" s="315"/>
      <c r="R24" s="315"/>
    </row>
    <row r="25" spans="1:18" ht="15.75">
      <c r="A25" s="8"/>
      <c r="B25" s="5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8"/>
      <c r="B26" s="5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5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mergeCells count="15">
    <mergeCell ref="I23:L23"/>
    <mergeCell ref="B8:B10"/>
    <mergeCell ref="C8:C10"/>
    <mergeCell ref="D8:D10"/>
    <mergeCell ref="E8:L9"/>
    <mergeCell ref="K4:L4"/>
    <mergeCell ref="A23:B23"/>
    <mergeCell ref="L24:R24"/>
    <mergeCell ref="A1:B1"/>
    <mergeCell ref="A2:B2"/>
    <mergeCell ref="A5:L5"/>
    <mergeCell ref="C1:L1"/>
    <mergeCell ref="C2:L2"/>
    <mergeCell ref="A6:L6"/>
    <mergeCell ref="A8:A10"/>
  </mergeCells>
  <printOptions/>
  <pageMargins left="0.29" right="0.2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9">
      <selection activeCell="A21" sqref="A21:IV21"/>
    </sheetView>
  </sheetViews>
  <sheetFormatPr defaultColWidth="9.00390625" defaultRowHeight="15.75"/>
  <cols>
    <col min="1" max="1" width="5.25390625" style="0" customWidth="1"/>
    <col min="2" max="2" width="17.125" style="43" customWidth="1"/>
    <col min="3" max="3" width="7.875" style="0" customWidth="1"/>
    <col min="4" max="4" width="6.625" style="0" customWidth="1"/>
    <col min="5" max="5" width="6.875" style="0" customWidth="1"/>
    <col min="6" max="6" width="5.625" style="0" customWidth="1"/>
    <col min="7" max="7" width="7.25390625" style="0" customWidth="1"/>
    <col min="9" max="9" width="6.625" style="0" customWidth="1"/>
    <col min="10" max="10" width="7.50390625" style="0" customWidth="1"/>
    <col min="11" max="11" width="7.00390625" style="0" customWidth="1"/>
    <col min="12" max="12" width="6.625" style="0" customWidth="1"/>
    <col min="13" max="13" width="8.125" style="0" customWidth="1"/>
    <col min="14" max="14" width="7.875" style="0" customWidth="1"/>
    <col min="15" max="15" width="7.375" style="0" customWidth="1"/>
    <col min="16" max="16" width="8.875" style="0" customWidth="1"/>
  </cols>
  <sheetData>
    <row r="1" spans="1:20" ht="15.75">
      <c r="A1" s="216" t="s">
        <v>52</v>
      </c>
      <c r="B1" s="217"/>
      <c r="C1" s="218"/>
      <c r="D1" s="350" t="s">
        <v>19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219"/>
      <c r="P1" s="219"/>
      <c r="Q1" s="219"/>
      <c r="R1" s="219"/>
      <c r="S1" s="219"/>
      <c r="T1" s="219"/>
    </row>
    <row r="2" spans="1:20" ht="15.75">
      <c r="A2" s="216" t="s">
        <v>130</v>
      </c>
      <c r="B2" s="217"/>
      <c r="C2" s="218"/>
      <c r="D2" s="350" t="s">
        <v>20</v>
      </c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219"/>
      <c r="P2" s="219"/>
      <c r="Q2" s="219"/>
      <c r="R2" s="219"/>
      <c r="S2" s="219"/>
      <c r="T2" s="219"/>
    </row>
    <row r="3" spans="1:20" ht="15.75">
      <c r="A3" s="220"/>
      <c r="B3" s="350" t="s">
        <v>40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</row>
    <row r="4" spans="1:20" ht="17.25">
      <c r="A4" s="351" t="s">
        <v>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</row>
    <row r="5" spans="1:20" ht="15.75">
      <c r="A5" s="219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349" t="s">
        <v>60</v>
      </c>
      <c r="P5" s="349"/>
      <c r="Q5" s="219"/>
      <c r="R5" s="219"/>
      <c r="S5" s="219"/>
      <c r="T5" s="219"/>
    </row>
    <row r="6" spans="1:20" ht="15.75" customHeight="1">
      <c r="A6" s="359" t="s">
        <v>0</v>
      </c>
      <c r="B6" s="362" t="s">
        <v>41</v>
      </c>
      <c r="C6" s="365" t="s">
        <v>42</v>
      </c>
      <c r="D6" s="365" t="s">
        <v>43</v>
      </c>
      <c r="E6" s="352" t="s">
        <v>46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  <c r="Q6" s="219"/>
      <c r="R6" s="219"/>
      <c r="S6" s="219"/>
      <c r="T6" s="219"/>
    </row>
    <row r="7" spans="1:20" ht="18" customHeight="1">
      <c r="A7" s="360"/>
      <c r="B7" s="363"/>
      <c r="C7" s="366"/>
      <c r="D7" s="366"/>
      <c r="E7" s="355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7"/>
      <c r="Q7" s="219"/>
      <c r="R7" s="219"/>
      <c r="S7" s="219"/>
      <c r="T7" s="219"/>
    </row>
    <row r="8" spans="1:20" ht="236.25" customHeight="1">
      <c r="A8" s="361"/>
      <c r="B8" s="364"/>
      <c r="C8" s="367"/>
      <c r="D8" s="367"/>
      <c r="E8" s="222" t="s">
        <v>49</v>
      </c>
      <c r="F8" s="223" t="s">
        <v>4</v>
      </c>
      <c r="G8" s="222" t="s">
        <v>43</v>
      </c>
      <c r="H8" s="223" t="s">
        <v>4</v>
      </c>
      <c r="I8" s="222" t="s">
        <v>44</v>
      </c>
      <c r="J8" s="222" t="s">
        <v>4</v>
      </c>
      <c r="K8" s="224" t="s">
        <v>186</v>
      </c>
      <c r="L8" s="222" t="s">
        <v>4</v>
      </c>
      <c r="M8" s="222" t="s">
        <v>53</v>
      </c>
      <c r="N8" s="222" t="s">
        <v>4</v>
      </c>
      <c r="O8" s="222" t="s">
        <v>45</v>
      </c>
      <c r="P8" s="222" t="s">
        <v>4</v>
      </c>
      <c r="Q8" s="225"/>
      <c r="R8" s="225"/>
      <c r="S8" s="225"/>
      <c r="T8" s="225"/>
    </row>
    <row r="9" spans="1:20" ht="24.75" customHeight="1">
      <c r="A9" s="226" t="s">
        <v>47</v>
      </c>
      <c r="B9" s="226" t="s">
        <v>48</v>
      </c>
      <c r="C9" s="226">
        <v>1</v>
      </c>
      <c r="D9" s="226">
        <v>2</v>
      </c>
      <c r="E9" s="226">
        <v>3</v>
      </c>
      <c r="F9" s="226">
        <v>4</v>
      </c>
      <c r="G9" s="226">
        <v>5</v>
      </c>
      <c r="H9" s="226" t="s">
        <v>58</v>
      </c>
      <c r="I9" s="226">
        <v>7</v>
      </c>
      <c r="J9" s="226" t="s">
        <v>55</v>
      </c>
      <c r="K9" s="226">
        <v>9</v>
      </c>
      <c r="L9" s="226" t="s">
        <v>56</v>
      </c>
      <c r="M9" s="226">
        <v>11</v>
      </c>
      <c r="N9" s="226" t="s">
        <v>54</v>
      </c>
      <c r="O9" s="226">
        <v>13</v>
      </c>
      <c r="P9" s="226" t="s">
        <v>57</v>
      </c>
      <c r="Q9" s="219"/>
      <c r="R9" s="219"/>
      <c r="S9" s="219"/>
      <c r="T9" s="219"/>
    </row>
    <row r="10" spans="1:20" s="56" customFormat="1" ht="15.75">
      <c r="A10" s="22">
        <v>1</v>
      </c>
      <c r="B10" s="45" t="s">
        <v>79</v>
      </c>
      <c r="C10" s="227">
        <f>'DB HN'!C12</f>
        <v>1750</v>
      </c>
      <c r="D10" s="135">
        <v>0</v>
      </c>
      <c r="E10" s="228">
        <f>'DB HN'!L12</f>
        <v>90</v>
      </c>
      <c r="F10" s="229">
        <f>'DB HN'!M12</f>
        <v>5.474452554744526</v>
      </c>
      <c r="G10" s="135">
        <v>0</v>
      </c>
      <c r="H10" s="230">
        <f>G10/C10*100</f>
        <v>0</v>
      </c>
      <c r="I10" s="135">
        <v>55</v>
      </c>
      <c r="J10" s="230">
        <f>I10/C10*100</f>
        <v>3.1428571428571432</v>
      </c>
      <c r="K10" s="135">
        <v>26</v>
      </c>
      <c r="L10" s="230">
        <f>K10/C10*100</f>
        <v>1.4857142857142858</v>
      </c>
      <c r="M10" s="135">
        <v>9</v>
      </c>
      <c r="N10" s="230">
        <f>M10/C10*100</f>
        <v>0.5142857142857142</v>
      </c>
      <c r="O10" s="135">
        <v>0</v>
      </c>
      <c r="P10" s="230">
        <f>O10/C10*100</f>
        <v>0</v>
      </c>
      <c r="Q10" s="219"/>
      <c r="R10" s="219"/>
      <c r="S10" s="219"/>
      <c r="T10" s="219"/>
    </row>
    <row r="11" spans="1:20" s="56" customFormat="1" ht="15.75">
      <c r="A11" s="22">
        <v>2</v>
      </c>
      <c r="B11" s="45" t="s">
        <v>80</v>
      </c>
      <c r="C11" s="227">
        <f>'DB HN'!C13</f>
        <v>828</v>
      </c>
      <c r="D11" s="135">
        <v>0</v>
      </c>
      <c r="E11" s="228">
        <f>'DB HN'!L13</f>
        <v>42</v>
      </c>
      <c r="F11" s="229">
        <f>'DB HN'!M13</f>
        <v>5.269761606022585</v>
      </c>
      <c r="G11" s="135">
        <v>0</v>
      </c>
      <c r="H11" s="230">
        <f aca="true" t="shared" si="0" ref="H11:H19">G11/C11*100</f>
        <v>0</v>
      </c>
      <c r="I11" s="135">
        <v>18</v>
      </c>
      <c r="J11" s="230">
        <f aca="true" t="shared" si="1" ref="J11:J19">I11/C11*100</f>
        <v>2.1739130434782608</v>
      </c>
      <c r="K11" s="135">
        <v>16</v>
      </c>
      <c r="L11" s="230">
        <f aca="true" t="shared" si="2" ref="L11:L19">K11/C11*100</f>
        <v>1.932367149758454</v>
      </c>
      <c r="M11" s="135">
        <v>8</v>
      </c>
      <c r="N11" s="230">
        <f aca="true" t="shared" si="3" ref="N11:N19">M11/C11*100</f>
        <v>0.966183574879227</v>
      </c>
      <c r="O11" s="135">
        <v>0</v>
      </c>
      <c r="P11" s="230">
        <f aca="true" t="shared" si="4" ref="P11:P19">O11/C11*100</f>
        <v>0</v>
      </c>
      <c r="Q11" s="219"/>
      <c r="R11" s="219"/>
      <c r="S11" s="219"/>
      <c r="T11" s="219"/>
    </row>
    <row r="12" spans="1:20" s="56" customFormat="1" ht="15.75">
      <c r="A12" s="22">
        <v>3</v>
      </c>
      <c r="B12" s="45" t="s">
        <v>81</v>
      </c>
      <c r="C12" s="227">
        <f>'DB HN'!C14</f>
        <v>1380</v>
      </c>
      <c r="D12" s="135">
        <v>0</v>
      </c>
      <c r="E12" s="228">
        <f>'DB HN'!L14</f>
        <v>108</v>
      </c>
      <c r="F12" s="229">
        <f>'DB HN'!M14</f>
        <v>8.077786088257293</v>
      </c>
      <c r="G12" s="135">
        <v>0</v>
      </c>
      <c r="H12" s="230">
        <f t="shared" si="0"/>
        <v>0</v>
      </c>
      <c r="I12" s="135">
        <v>44</v>
      </c>
      <c r="J12" s="230">
        <f t="shared" si="1"/>
        <v>3.1884057971014492</v>
      </c>
      <c r="K12" s="135">
        <v>26</v>
      </c>
      <c r="L12" s="230">
        <f t="shared" si="2"/>
        <v>1.884057971014493</v>
      </c>
      <c r="M12" s="135">
        <v>38</v>
      </c>
      <c r="N12" s="230">
        <f t="shared" si="3"/>
        <v>2.753623188405797</v>
      </c>
      <c r="O12" s="135">
        <v>0</v>
      </c>
      <c r="P12" s="230">
        <f t="shared" si="4"/>
        <v>0</v>
      </c>
      <c r="Q12" s="219"/>
      <c r="R12" s="219"/>
      <c r="S12" s="219"/>
      <c r="T12" s="219"/>
    </row>
    <row r="13" spans="1:20" s="56" customFormat="1" ht="15.75">
      <c r="A13" s="22">
        <v>4</v>
      </c>
      <c r="B13" s="45" t="s">
        <v>82</v>
      </c>
      <c r="C13" s="227">
        <f>'DB HN'!C15</f>
        <v>1732</v>
      </c>
      <c r="D13" s="135">
        <v>0</v>
      </c>
      <c r="E13" s="228">
        <f>'DB HN'!L15</f>
        <v>99</v>
      </c>
      <c r="F13" s="229">
        <f>'DB HN'!M15</f>
        <v>5.8998808104886775</v>
      </c>
      <c r="G13" s="135">
        <v>0</v>
      </c>
      <c r="H13" s="230">
        <f t="shared" si="0"/>
        <v>0</v>
      </c>
      <c r="I13" s="135">
        <v>30</v>
      </c>
      <c r="J13" s="230">
        <f t="shared" si="1"/>
        <v>1.7321016166281753</v>
      </c>
      <c r="K13" s="135">
        <v>50</v>
      </c>
      <c r="L13" s="230">
        <f t="shared" si="2"/>
        <v>2.886836027713626</v>
      </c>
      <c r="M13" s="135">
        <v>19</v>
      </c>
      <c r="N13" s="230">
        <f t="shared" si="3"/>
        <v>1.0969976905311778</v>
      </c>
      <c r="O13" s="135">
        <v>1</v>
      </c>
      <c r="P13" s="230">
        <f t="shared" si="4"/>
        <v>0.057736720554272515</v>
      </c>
      <c r="Q13" s="219" t="s">
        <v>192</v>
      </c>
      <c r="R13" s="219"/>
      <c r="S13" s="219"/>
      <c r="T13" s="219"/>
    </row>
    <row r="14" spans="1:20" s="56" customFormat="1" ht="15.75">
      <c r="A14" s="22">
        <v>5</v>
      </c>
      <c r="B14" s="45" t="s">
        <v>83</v>
      </c>
      <c r="C14" s="227">
        <f>'DB HN'!C16</f>
        <v>2140</v>
      </c>
      <c r="D14" s="135">
        <v>0</v>
      </c>
      <c r="E14" s="228">
        <f>'DB HN'!L16</f>
        <v>70</v>
      </c>
      <c r="F14" s="229">
        <f>'DB HN'!M16</f>
        <v>3.8781163434903045</v>
      </c>
      <c r="G14" s="135">
        <v>0</v>
      </c>
      <c r="H14" s="230">
        <f t="shared" si="0"/>
        <v>0</v>
      </c>
      <c r="I14" s="135">
        <v>7</v>
      </c>
      <c r="J14" s="230">
        <f t="shared" si="1"/>
        <v>0.3271028037383178</v>
      </c>
      <c r="K14" s="135">
        <v>10</v>
      </c>
      <c r="L14" s="230">
        <f t="shared" si="2"/>
        <v>0.46728971962616817</v>
      </c>
      <c r="M14" s="135">
        <v>53</v>
      </c>
      <c r="N14" s="230">
        <f t="shared" si="3"/>
        <v>2.4766355140186915</v>
      </c>
      <c r="O14" s="135">
        <v>0</v>
      </c>
      <c r="P14" s="230">
        <f t="shared" si="4"/>
        <v>0</v>
      </c>
      <c r="Q14" s="219" t="s">
        <v>194</v>
      </c>
      <c r="R14" s="219"/>
      <c r="S14" s="219"/>
      <c r="T14" s="219"/>
    </row>
    <row r="15" spans="1:20" s="56" customFormat="1" ht="15.75">
      <c r="A15" s="22">
        <v>6</v>
      </c>
      <c r="B15" s="45" t="s">
        <v>84</v>
      </c>
      <c r="C15" s="227">
        <f>'DB HN'!C17</f>
        <v>1389</v>
      </c>
      <c r="D15" s="135">
        <v>80</v>
      </c>
      <c r="E15" s="228">
        <f>'DB HN'!L17</f>
        <v>180</v>
      </c>
      <c r="F15" s="229">
        <f>'DB HN'!M17</f>
        <v>13.3630289532294</v>
      </c>
      <c r="G15" s="135">
        <v>53</v>
      </c>
      <c r="H15" s="230">
        <f t="shared" si="0"/>
        <v>3.8156947444204463</v>
      </c>
      <c r="I15" s="135">
        <v>33</v>
      </c>
      <c r="J15" s="230">
        <f t="shared" si="1"/>
        <v>2.375809935205184</v>
      </c>
      <c r="K15" s="135">
        <v>49</v>
      </c>
      <c r="L15" s="230">
        <f t="shared" si="2"/>
        <v>3.5277177825773935</v>
      </c>
      <c r="M15" s="135">
        <v>98</v>
      </c>
      <c r="N15" s="230">
        <f t="shared" si="3"/>
        <v>7.055435565154787</v>
      </c>
      <c r="O15" s="135">
        <v>2</v>
      </c>
      <c r="P15" s="230">
        <f t="shared" si="4"/>
        <v>0.14398848092152627</v>
      </c>
      <c r="Q15" s="219" t="s">
        <v>195</v>
      </c>
      <c r="R15" s="219"/>
      <c r="S15" s="219"/>
      <c r="T15" s="219"/>
    </row>
    <row r="16" spans="1:20" s="56" customFormat="1" ht="15.75">
      <c r="A16" s="22">
        <v>7</v>
      </c>
      <c r="B16" s="45" t="s">
        <v>85</v>
      </c>
      <c r="C16" s="227">
        <f>'DB HN'!C18</f>
        <v>2211</v>
      </c>
      <c r="D16" s="135">
        <v>0</v>
      </c>
      <c r="E16" s="228">
        <f>'DB HN'!L18</f>
        <v>98</v>
      </c>
      <c r="F16" s="229">
        <f>'DB HN'!M18</f>
        <v>4.478976234003657</v>
      </c>
      <c r="G16" s="135">
        <v>0</v>
      </c>
      <c r="H16" s="230">
        <f t="shared" si="0"/>
        <v>0</v>
      </c>
      <c r="I16" s="135">
        <v>26</v>
      </c>
      <c r="J16" s="230">
        <f t="shared" si="1"/>
        <v>1.1759384893713252</v>
      </c>
      <c r="K16" s="135">
        <v>17</v>
      </c>
      <c r="L16" s="230">
        <f t="shared" si="2"/>
        <v>0.7688828584350972</v>
      </c>
      <c r="M16" s="135">
        <v>55</v>
      </c>
      <c r="N16" s="230">
        <f t="shared" si="3"/>
        <v>2.4875621890547266</v>
      </c>
      <c r="O16" s="135">
        <v>1</v>
      </c>
      <c r="P16" s="230">
        <f t="shared" si="4"/>
        <v>0.045228403437358664</v>
      </c>
      <c r="Q16" s="219"/>
      <c r="R16" s="219"/>
      <c r="S16" s="219"/>
      <c r="T16" s="219"/>
    </row>
    <row r="17" spans="1:20" s="56" customFormat="1" ht="15.75">
      <c r="A17" s="22">
        <v>8</v>
      </c>
      <c r="B17" s="45" t="s">
        <v>86</v>
      </c>
      <c r="C17" s="227">
        <f>'DB HN'!C19</f>
        <v>1406</v>
      </c>
      <c r="D17" s="135">
        <v>0</v>
      </c>
      <c r="E17" s="228">
        <f>'DB HN'!L19</f>
        <v>41</v>
      </c>
      <c r="F17" s="229">
        <f>'DB HN'!M19</f>
        <v>2.96028880866426</v>
      </c>
      <c r="G17" s="135">
        <v>0</v>
      </c>
      <c r="H17" s="230">
        <f t="shared" si="0"/>
        <v>0</v>
      </c>
      <c r="I17" s="135">
        <v>11</v>
      </c>
      <c r="J17" s="230">
        <f t="shared" si="1"/>
        <v>0.7823613086770981</v>
      </c>
      <c r="K17" s="135">
        <v>24</v>
      </c>
      <c r="L17" s="230">
        <f t="shared" si="2"/>
        <v>1.7069701280227598</v>
      </c>
      <c r="M17" s="135">
        <v>6</v>
      </c>
      <c r="N17" s="230">
        <f t="shared" si="3"/>
        <v>0.42674253200568996</v>
      </c>
      <c r="O17" s="135">
        <v>0</v>
      </c>
      <c r="P17" s="230">
        <f t="shared" si="4"/>
        <v>0</v>
      </c>
      <c r="Q17" s="219" t="s">
        <v>193</v>
      </c>
      <c r="R17" s="219"/>
      <c r="S17" s="219"/>
      <c r="T17" s="219"/>
    </row>
    <row r="18" spans="1:20" s="56" customFormat="1" ht="15.75">
      <c r="A18" s="22">
        <v>9</v>
      </c>
      <c r="B18" s="45" t="s">
        <v>87</v>
      </c>
      <c r="C18" s="227">
        <f>'DB HN'!C20</f>
        <v>1616</v>
      </c>
      <c r="D18" s="135">
        <v>0</v>
      </c>
      <c r="E18" s="228">
        <f>'DB HN'!L20</f>
        <v>55</v>
      </c>
      <c r="F18" s="229">
        <f>'DB HN'!M20</f>
        <v>3.498727735368957</v>
      </c>
      <c r="G18" s="135">
        <v>0</v>
      </c>
      <c r="H18" s="230">
        <f t="shared" si="0"/>
        <v>0</v>
      </c>
      <c r="I18" s="135">
        <v>12</v>
      </c>
      <c r="J18" s="230">
        <f t="shared" si="1"/>
        <v>0.7425742574257426</v>
      </c>
      <c r="K18" s="135">
        <v>28</v>
      </c>
      <c r="L18" s="230">
        <f t="shared" si="2"/>
        <v>1.7326732673267329</v>
      </c>
      <c r="M18" s="135">
        <v>15</v>
      </c>
      <c r="N18" s="230">
        <f t="shared" si="3"/>
        <v>0.9282178217821782</v>
      </c>
      <c r="O18" s="135">
        <v>0</v>
      </c>
      <c r="P18" s="230">
        <f t="shared" si="4"/>
        <v>0</v>
      </c>
      <c r="Q18" s="219"/>
      <c r="R18" s="219"/>
      <c r="S18" s="219"/>
      <c r="T18" s="219"/>
    </row>
    <row r="19" spans="1:20" s="82" customFormat="1" ht="15.75">
      <c r="A19" s="231"/>
      <c r="B19" s="232" t="s">
        <v>142</v>
      </c>
      <c r="C19" s="233">
        <f>'DB HN'!C21</f>
        <v>14452</v>
      </c>
      <c r="D19" s="234">
        <f>SUM(D10:D18)</f>
        <v>80</v>
      </c>
      <c r="E19" s="235">
        <f>'DB HN'!L21</f>
        <v>783</v>
      </c>
      <c r="F19" s="236">
        <f>'DB HN'!M21</f>
        <v>5.69330327928452</v>
      </c>
      <c r="G19" s="234">
        <f>SUM(G10:G18)</f>
        <v>53</v>
      </c>
      <c r="H19" s="237">
        <f t="shared" si="0"/>
        <v>0.3667312482701356</v>
      </c>
      <c r="I19" s="234">
        <f>SUM(I10:I18)</f>
        <v>236</v>
      </c>
      <c r="J19" s="237">
        <f t="shared" si="1"/>
        <v>1.6329919734292833</v>
      </c>
      <c r="K19" s="234">
        <f>SUM(K10:K18)</f>
        <v>246</v>
      </c>
      <c r="L19" s="237">
        <f t="shared" si="2"/>
        <v>1.7021865485745917</v>
      </c>
      <c r="M19" s="234">
        <f>SUM(M10:M18)</f>
        <v>301</v>
      </c>
      <c r="N19" s="237">
        <f t="shared" si="3"/>
        <v>2.082756711873789</v>
      </c>
      <c r="O19" s="234">
        <f>SUM(O10:O18)</f>
        <v>4</v>
      </c>
      <c r="P19" s="237">
        <f t="shared" si="4"/>
        <v>0.02767783005812344</v>
      </c>
      <c r="Q19" s="220"/>
      <c r="R19" s="220"/>
      <c r="S19" s="220"/>
      <c r="T19" s="220"/>
    </row>
    <row r="20" spans="1:22" ht="16.5">
      <c r="A20" s="6"/>
      <c r="B20" s="51"/>
      <c r="C20" s="6"/>
      <c r="D20" s="6"/>
      <c r="E20" s="6"/>
      <c r="F20" s="6"/>
      <c r="G20" s="6"/>
      <c r="H20" s="6"/>
      <c r="I20" s="6"/>
      <c r="J20" s="6"/>
      <c r="K20" s="15"/>
      <c r="L20" s="6"/>
      <c r="M20" s="6"/>
      <c r="N20" s="6"/>
      <c r="O20" s="6"/>
      <c r="Q20" s="15"/>
      <c r="R20" s="15"/>
      <c r="S20" s="15"/>
      <c r="T20" s="15"/>
      <c r="U20" s="15"/>
      <c r="V20" s="15"/>
    </row>
    <row r="21" spans="1:22" ht="16.5" customHeight="1">
      <c r="A21" s="321"/>
      <c r="B21" s="321"/>
      <c r="C21" s="6"/>
      <c r="D21" s="6"/>
      <c r="E21" s="6"/>
      <c r="F21" s="12"/>
      <c r="G21" s="6"/>
      <c r="H21" s="6"/>
      <c r="I21" s="6"/>
      <c r="J21" s="6"/>
      <c r="K21" s="358"/>
      <c r="L21" s="358"/>
      <c r="M21" s="358"/>
      <c r="N21" s="358"/>
      <c r="O21" s="358"/>
      <c r="Q21" s="16"/>
      <c r="R21" s="16"/>
      <c r="S21" s="16"/>
      <c r="T21" s="16"/>
      <c r="U21" s="16"/>
      <c r="V21" s="16"/>
    </row>
    <row r="22" spans="1:22" ht="16.5">
      <c r="A22" s="13"/>
      <c r="B22" s="5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15"/>
      <c r="Q22" s="315"/>
      <c r="R22" s="315"/>
      <c r="S22" s="315"/>
      <c r="T22" s="315"/>
      <c r="U22" s="315"/>
      <c r="V22" s="315"/>
    </row>
    <row r="23" spans="1:22" ht="15.75">
      <c r="A23" s="8"/>
      <c r="B23" s="5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>
      <c r="A24" s="8"/>
      <c r="B24" s="5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>
      <c r="A25" s="8"/>
      <c r="B25" s="5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</sheetData>
  <mergeCells count="13">
    <mergeCell ref="E6:P7"/>
    <mergeCell ref="A21:B21"/>
    <mergeCell ref="K21:O21"/>
    <mergeCell ref="P22:V22"/>
    <mergeCell ref="A6:A8"/>
    <mergeCell ref="B6:B8"/>
    <mergeCell ref="C6:C8"/>
    <mergeCell ref="D6:D8"/>
    <mergeCell ref="O5:P5"/>
    <mergeCell ref="D1:N1"/>
    <mergeCell ref="D2:N2"/>
    <mergeCell ref="B3:T3"/>
    <mergeCell ref="A4:T4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7">
      <selection activeCell="A11" sqref="A11:A19"/>
    </sheetView>
  </sheetViews>
  <sheetFormatPr defaultColWidth="9.00390625" defaultRowHeight="15.75"/>
  <cols>
    <col min="1" max="1" width="6.875" style="0" customWidth="1"/>
    <col min="2" max="2" width="12.25390625" style="0" customWidth="1"/>
  </cols>
  <sheetData>
    <row r="1" spans="1:23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4" spans="1:10" ht="26.25" customHeight="1">
      <c r="A4" s="369" t="s">
        <v>151</v>
      </c>
      <c r="B4" s="369"/>
      <c r="C4" s="369"/>
      <c r="D4" s="369"/>
      <c r="E4" s="369"/>
      <c r="F4" s="369"/>
      <c r="G4" s="369"/>
      <c r="H4" s="369"/>
      <c r="I4" s="369"/>
      <c r="J4" s="124"/>
    </row>
    <row r="5" spans="1:10" ht="31.5" customHeight="1" hidden="1">
      <c r="A5" s="370"/>
      <c r="B5" s="370"/>
      <c r="C5" s="370"/>
      <c r="D5" s="370"/>
      <c r="E5" s="370"/>
      <c r="F5" s="370"/>
      <c r="G5" s="370"/>
      <c r="H5" s="370"/>
      <c r="I5" s="370"/>
      <c r="J5" s="124"/>
    </row>
    <row r="6" spans="1:12" ht="31.5" customHeight="1">
      <c r="A6" s="368" t="s">
        <v>73</v>
      </c>
      <c r="B6" s="368"/>
      <c r="C6" s="368"/>
      <c r="D6" s="368"/>
      <c r="E6" s="368"/>
      <c r="F6" s="368"/>
      <c r="G6" s="368"/>
      <c r="H6" s="368"/>
      <c r="I6" s="368"/>
      <c r="J6" s="368"/>
      <c r="K6" s="53"/>
      <c r="L6" s="53"/>
    </row>
    <row r="7" spans="1:10" ht="31.5" customHeight="1">
      <c r="A7" s="374" t="s">
        <v>0</v>
      </c>
      <c r="B7" s="371" t="s">
        <v>41</v>
      </c>
      <c r="C7" s="374" t="s">
        <v>143</v>
      </c>
      <c r="D7" s="374" t="s">
        <v>144</v>
      </c>
      <c r="E7" s="374" t="s">
        <v>111</v>
      </c>
      <c r="F7" s="374"/>
      <c r="G7" s="374"/>
      <c r="H7" s="374" t="s">
        <v>112</v>
      </c>
      <c r="I7" s="374"/>
      <c r="J7" s="374"/>
    </row>
    <row r="8" spans="1:10" ht="47.25">
      <c r="A8" s="374"/>
      <c r="B8" s="372"/>
      <c r="C8" s="374"/>
      <c r="D8" s="374"/>
      <c r="E8" s="374" t="s">
        <v>3</v>
      </c>
      <c r="F8" s="374" t="s">
        <v>145</v>
      </c>
      <c r="G8" s="96" t="s">
        <v>146</v>
      </c>
      <c r="H8" s="374" t="s">
        <v>3</v>
      </c>
      <c r="I8" s="374" t="s">
        <v>145</v>
      </c>
      <c r="J8" s="96" t="s">
        <v>148</v>
      </c>
    </row>
    <row r="9" spans="1:10" ht="15.75">
      <c r="A9" s="374"/>
      <c r="B9" s="373"/>
      <c r="C9" s="374"/>
      <c r="D9" s="374"/>
      <c r="E9" s="374"/>
      <c r="F9" s="374"/>
      <c r="G9" s="96" t="s">
        <v>147</v>
      </c>
      <c r="H9" s="374"/>
      <c r="I9" s="374"/>
      <c r="J9" s="96" t="s">
        <v>147</v>
      </c>
    </row>
    <row r="10" spans="1:10" ht="15.75">
      <c r="A10" s="198" t="s">
        <v>47</v>
      </c>
      <c r="B10" s="198" t="s">
        <v>48</v>
      </c>
      <c r="C10" s="198">
        <v>1</v>
      </c>
      <c r="D10" s="198">
        <v>2</v>
      </c>
      <c r="E10" s="198">
        <v>3</v>
      </c>
      <c r="F10" s="198">
        <v>4</v>
      </c>
      <c r="G10" s="198" t="s">
        <v>149</v>
      </c>
      <c r="H10" s="198">
        <v>6</v>
      </c>
      <c r="I10" s="198">
        <v>7</v>
      </c>
      <c r="J10" s="198" t="s">
        <v>150</v>
      </c>
    </row>
    <row r="11" spans="1:10" s="103" customFormat="1" ht="24.75" customHeight="1">
      <c r="A11" s="121">
        <v>1</v>
      </c>
      <c r="B11" s="122" t="s">
        <v>79</v>
      </c>
      <c r="C11" s="151">
        <f>'DB HN'!C12</f>
        <v>1750</v>
      </c>
      <c r="D11" s="151">
        <v>6399</v>
      </c>
      <c r="E11" s="112">
        <f>'DB HN'!L12</f>
        <v>90</v>
      </c>
      <c r="F11" s="112">
        <v>190</v>
      </c>
      <c r="G11" s="114">
        <f>'DB HN'!M12</f>
        <v>5.474452554744526</v>
      </c>
      <c r="H11" s="112">
        <f>'DB HCN'!L12</f>
        <v>65</v>
      </c>
      <c r="I11" s="112">
        <v>235</v>
      </c>
      <c r="J11" s="114">
        <f>'DB HCN'!M12</f>
        <v>3.953771289537713</v>
      </c>
    </row>
    <row r="12" spans="1:10" s="103" customFormat="1" ht="24.75" customHeight="1">
      <c r="A12" s="121">
        <v>2</v>
      </c>
      <c r="B12" s="122" t="s">
        <v>80</v>
      </c>
      <c r="C12" s="151">
        <f>'DB HN'!C13</f>
        <v>828</v>
      </c>
      <c r="D12" s="151">
        <v>2848</v>
      </c>
      <c r="E12" s="112">
        <f>'DB HN'!L13</f>
        <v>42</v>
      </c>
      <c r="F12" s="112">
        <v>84</v>
      </c>
      <c r="G12" s="114">
        <f>'DB HN'!M13</f>
        <v>5.269761606022585</v>
      </c>
      <c r="H12" s="112">
        <f>'DB HCN'!L13</f>
        <v>25</v>
      </c>
      <c r="I12" s="112">
        <v>84</v>
      </c>
      <c r="J12" s="114">
        <f>'DB HCN'!M13</f>
        <v>3.136762860727729</v>
      </c>
    </row>
    <row r="13" spans="1:10" s="103" customFormat="1" ht="24.75" customHeight="1">
      <c r="A13" s="121">
        <v>3</v>
      </c>
      <c r="B13" s="122" t="s">
        <v>81</v>
      </c>
      <c r="C13" s="151">
        <f>'DB HN'!C14</f>
        <v>1380</v>
      </c>
      <c r="D13" s="125">
        <v>5576</v>
      </c>
      <c r="E13" s="112">
        <f>'DB HN'!L14</f>
        <v>108</v>
      </c>
      <c r="F13" s="125">
        <v>282</v>
      </c>
      <c r="G13" s="114">
        <f>'DB HN'!M14</f>
        <v>8.077786088257293</v>
      </c>
      <c r="H13" s="112">
        <f>'DB HCN'!L14</f>
        <v>151</v>
      </c>
      <c r="I13" s="125">
        <v>642</v>
      </c>
      <c r="J13" s="114">
        <f>'DB HCN'!M14</f>
        <v>11.293941660433807</v>
      </c>
    </row>
    <row r="14" spans="1:10" s="103" customFormat="1" ht="24.75" customHeight="1">
      <c r="A14" s="121">
        <v>4</v>
      </c>
      <c r="B14" s="122" t="s">
        <v>82</v>
      </c>
      <c r="C14" s="151">
        <f>'DB HN'!C15</f>
        <v>1732</v>
      </c>
      <c r="D14" s="151">
        <v>6298</v>
      </c>
      <c r="E14" s="112">
        <f>'DB HN'!L15</f>
        <v>99</v>
      </c>
      <c r="F14" s="112">
        <v>235</v>
      </c>
      <c r="G14" s="114">
        <f>'DB HN'!M15</f>
        <v>5.8998808104886775</v>
      </c>
      <c r="H14" s="112">
        <f>'DB HCN'!L15</f>
        <v>97</v>
      </c>
      <c r="I14" s="112">
        <v>381</v>
      </c>
      <c r="J14" s="114">
        <f>'DB HCN'!M15</f>
        <v>5.780691299165673</v>
      </c>
    </row>
    <row r="15" spans="1:10" s="103" customFormat="1" ht="24.75" customHeight="1">
      <c r="A15" s="121">
        <v>5</v>
      </c>
      <c r="B15" s="122" t="s">
        <v>83</v>
      </c>
      <c r="C15" s="151">
        <f>'DB HN'!C16</f>
        <v>2140</v>
      </c>
      <c r="D15" s="151">
        <v>8365</v>
      </c>
      <c r="E15" s="112">
        <f>'DB HN'!L16</f>
        <v>70</v>
      </c>
      <c r="F15" s="112">
        <v>230</v>
      </c>
      <c r="G15" s="114">
        <f>'DB HN'!M16</f>
        <v>3.8781163434903045</v>
      </c>
      <c r="H15" s="112">
        <f>'DB HCN'!L16</f>
        <v>83</v>
      </c>
      <c r="I15" s="112">
        <v>338</v>
      </c>
      <c r="J15" s="114">
        <f>'DB HCN'!M16</f>
        <v>4.598337950138505</v>
      </c>
    </row>
    <row r="16" spans="1:10" s="103" customFormat="1" ht="24.75" customHeight="1">
      <c r="A16" s="121">
        <v>6</v>
      </c>
      <c r="B16" s="122" t="s">
        <v>84</v>
      </c>
      <c r="C16" s="151">
        <f>'DB HN'!C17</f>
        <v>1389</v>
      </c>
      <c r="D16" s="151">
        <v>5781</v>
      </c>
      <c r="E16" s="112">
        <f>'DB HN'!L17</f>
        <v>180</v>
      </c>
      <c r="F16" s="112">
        <v>621</v>
      </c>
      <c r="G16" s="114">
        <f>'DB HN'!M17</f>
        <v>13.3630289532294</v>
      </c>
      <c r="H16" s="112">
        <f>'DB HCN'!L17</f>
        <v>117</v>
      </c>
      <c r="I16" s="112">
        <v>575</v>
      </c>
      <c r="J16" s="114">
        <f>'DB HCN'!M17</f>
        <v>8.68596881959911</v>
      </c>
    </row>
    <row r="17" spans="1:10" s="103" customFormat="1" ht="24.75" customHeight="1">
      <c r="A17" s="121">
        <v>7</v>
      </c>
      <c r="B17" s="122" t="s">
        <v>85</v>
      </c>
      <c r="C17" s="151">
        <f>'DB HN'!C18</f>
        <v>2211</v>
      </c>
      <c r="D17" s="151">
        <v>8207</v>
      </c>
      <c r="E17" s="112">
        <f>'DB HN'!L18</f>
        <v>98</v>
      </c>
      <c r="F17" s="112">
        <v>304</v>
      </c>
      <c r="G17" s="114">
        <f>'DB HN'!M18</f>
        <v>4.478976234003657</v>
      </c>
      <c r="H17" s="112">
        <f>'DB HCN'!L18</f>
        <v>79</v>
      </c>
      <c r="I17" s="112">
        <v>313</v>
      </c>
      <c r="J17" s="114">
        <f>'DB HCN'!M18</f>
        <v>3.6106032906764165</v>
      </c>
    </row>
    <row r="18" spans="1:10" s="103" customFormat="1" ht="24.75" customHeight="1">
      <c r="A18" s="121">
        <v>8</v>
      </c>
      <c r="B18" s="122" t="s">
        <v>86</v>
      </c>
      <c r="C18" s="151">
        <f>'DB HN'!C19</f>
        <v>1406</v>
      </c>
      <c r="D18" s="151">
        <v>5244</v>
      </c>
      <c r="E18" s="112">
        <f>'DB HN'!L19</f>
        <v>41</v>
      </c>
      <c r="F18" s="112">
        <v>75</v>
      </c>
      <c r="G18" s="114">
        <f>'DB HN'!M19</f>
        <v>2.96028880866426</v>
      </c>
      <c r="H18" s="112">
        <f>'DB HCN'!L19</f>
        <v>40</v>
      </c>
      <c r="I18" s="112">
        <v>160</v>
      </c>
      <c r="J18" s="114">
        <f>'DB HCN'!M19</f>
        <v>2.888086642599278</v>
      </c>
    </row>
    <row r="19" spans="1:10" s="103" customFormat="1" ht="24.75" customHeight="1">
      <c r="A19" s="121">
        <v>9</v>
      </c>
      <c r="B19" s="122" t="s">
        <v>87</v>
      </c>
      <c r="C19" s="151">
        <f>'DB HN'!C20</f>
        <v>1616</v>
      </c>
      <c r="D19" s="152">
        <v>5751</v>
      </c>
      <c r="E19" s="112">
        <f>'DB HN'!L20</f>
        <v>55</v>
      </c>
      <c r="F19" s="112">
        <v>121</v>
      </c>
      <c r="G19" s="114">
        <f>'DB HN'!M20</f>
        <v>3.498727735368957</v>
      </c>
      <c r="H19" s="112">
        <f>'DB HCN'!L20</f>
        <v>126</v>
      </c>
      <c r="I19" s="112">
        <v>417</v>
      </c>
      <c r="J19" s="114">
        <f>'DB HCN'!M20</f>
        <v>8.015267175572518</v>
      </c>
    </row>
    <row r="20" spans="1:10" s="82" customFormat="1" ht="24.75" customHeight="1">
      <c r="A20" s="113"/>
      <c r="B20" s="113" t="s">
        <v>142</v>
      </c>
      <c r="C20" s="123">
        <f>'DB HN'!C21</f>
        <v>14452</v>
      </c>
      <c r="D20" s="172">
        <f>SUM(D11:D19)</f>
        <v>54469</v>
      </c>
      <c r="E20" s="113">
        <f>'DB HN'!L21</f>
        <v>783</v>
      </c>
      <c r="F20" s="172">
        <f>SUM(F11:F19)</f>
        <v>2142</v>
      </c>
      <c r="G20" s="173">
        <f>'DB HN'!M21</f>
        <v>5.69330327928452</v>
      </c>
      <c r="H20" s="113">
        <f>'DB HCN'!L21</f>
        <v>783</v>
      </c>
      <c r="I20" s="123">
        <f>SUM(I11:I19)</f>
        <v>3145</v>
      </c>
      <c r="J20" s="173">
        <f>'DB HCN'!M21</f>
        <v>5.69330327928452</v>
      </c>
    </row>
    <row r="22" spans="1:10" ht="15.75">
      <c r="A22" s="82" t="s">
        <v>171</v>
      </c>
      <c r="B22" s="82"/>
      <c r="C22" s="82"/>
      <c r="D22" s="82"/>
      <c r="E22" s="82"/>
      <c r="F22" s="82"/>
      <c r="G22" s="316" t="s">
        <v>174</v>
      </c>
      <c r="H22" s="316"/>
      <c r="I22" s="316"/>
      <c r="J22" s="316"/>
    </row>
  </sheetData>
  <mergeCells count="17">
    <mergeCell ref="G22:J22"/>
    <mergeCell ref="H7:J7"/>
    <mergeCell ref="E8:E9"/>
    <mergeCell ref="F8:F9"/>
    <mergeCell ref="H8:H9"/>
    <mergeCell ref="I8:I9"/>
    <mergeCell ref="E7:G7"/>
    <mergeCell ref="A1:C1"/>
    <mergeCell ref="A2:C2"/>
    <mergeCell ref="D1:J1"/>
    <mergeCell ref="D2:J2"/>
    <mergeCell ref="A6:J6"/>
    <mergeCell ref="A4:I5"/>
    <mergeCell ref="B7:B9"/>
    <mergeCell ref="A7:A9"/>
    <mergeCell ref="C7:C9"/>
    <mergeCell ref="D7:D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8">
      <selection activeCell="A13" sqref="A13"/>
    </sheetView>
  </sheetViews>
  <sheetFormatPr defaultColWidth="9.00390625" defaultRowHeight="15.75"/>
  <cols>
    <col min="2" max="2" width="14.75390625" style="0" customWidth="1"/>
  </cols>
  <sheetData>
    <row r="1" spans="1:23" ht="15.75">
      <c r="A1" s="275" t="s">
        <v>61</v>
      </c>
      <c r="B1" s="275"/>
      <c r="C1" s="275"/>
      <c r="D1" s="275" t="s">
        <v>19</v>
      </c>
      <c r="E1" s="275"/>
      <c r="F1" s="275"/>
      <c r="G1" s="275"/>
      <c r="H1" s="275"/>
      <c r="I1" s="275"/>
      <c r="J1" s="275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.75">
      <c r="A2" s="275" t="s">
        <v>62</v>
      </c>
      <c r="B2" s="275"/>
      <c r="C2" s="275"/>
      <c r="D2" s="275" t="s">
        <v>20</v>
      </c>
      <c r="E2" s="275"/>
      <c r="F2" s="275"/>
      <c r="G2" s="275"/>
      <c r="H2" s="275"/>
      <c r="I2" s="275"/>
      <c r="J2" s="27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3" ht="15.75">
      <c r="A3" s="82"/>
      <c r="B3" s="82"/>
      <c r="C3" s="82"/>
    </row>
    <row r="4" spans="1:12" ht="15.75">
      <c r="A4" s="316" t="s">
        <v>170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6.5">
      <c r="A5" s="375" t="s">
        <v>73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</row>
    <row r="7" spans="1:13" ht="31.5" customHeight="1">
      <c r="A7" s="374" t="s">
        <v>0</v>
      </c>
      <c r="B7" s="374" t="s">
        <v>41</v>
      </c>
      <c r="C7" s="374" t="s">
        <v>154</v>
      </c>
      <c r="D7" s="374"/>
      <c r="E7" s="374" t="s">
        <v>155</v>
      </c>
      <c r="F7" s="374"/>
      <c r="G7" s="374"/>
      <c r="H7" s="374"/>
      <c r="I7" s="374"/>
      <c r="J7" s="374"/>
      <c r="K7" s="374"/>
      <c r="L7" s="374"/>
      <c r="M7" s="124"/>
    </row>
    <row r="8" spans="1:13" ht="31.5" customHeight="1">
      <c r="A8" s="374"/>
      <c r="B8" s="374"/>
      <c r="C8" s="376" t="s">
        <v>113</v>
      </c>
      <c r="D8" s="376" t="s">
        <v>156</v>
      </c>
      <c r="E8" s="374" t="s">
        <v>157</v>
      </c>
      <c r="F8" s="374"/>
      <c r="G8" s="374" t="s">
        <v>158</v>
      </c>
      <c r="H8" s="374"/>
      <c r="I8" s="374"/>
      <c r="J8" s="374"/>
      <c r="K8" s="374"/>
      <c r="L8" s="374"/>
      <c r="M8" s="124"/>
    </row>
    <row r="9" spans="1:13" ht="15.75">
      <c r="A9" s="374"/>
      <c r="B9" s="374"/>
      <c r="C9" s="376"/>
      <c r="D9" s="376"/>
      <c r="E9" s="376" t="s">
        <v>113</v>
      </c>
      <c r="F9" s="376" t="s">
        <v>156</v>
      </c>
      <c r="G9" s="376" t="s">
        <v>113</v>
      </c>
      <c r="H9" s="376" t="s">
        <v>156</v>
      </c>
      <c r="I9" s="374" t="s">
        <v>155</v>
      </c>
      <c r="J9" s="374"/>
      <c r="K9" s="374"/>
      <c r="L9" s="374"/>
      <c r="M9" s="124"/>
    </row>
    <row r="10" spans="1:13" ht="31.5" customHeight="1">
      <c r="A10" s="374"/>
      <c r="B10" s="374"/>
      <c r="C10" s="376"/>
      <c r="D10" s="376"/>
      <c r="E10" s="376"/>
      <c r="F10" s="376"/>
      <c r="G10" s="376"/>
      <c r="H10" s="376"/>
      <c r="I10" s="374" t="s">
        <v>159</v>
      </c>
      <c r="J10" s="374"/>
      <c r="K10" s="374" t="s">
        <v>160</v>
      </c>
      <c r="L10" s="374"/>
      <c r="M10" s="124"/>
    </row>
    <row r="11" spans="1:13" ht="31.5">
      <c r="A11" s="374"/>
      <c r="B11" s="374"/>
      <c r="C11" s="376"/>
      <c r="D11" s="376"/>
      <c r="E11" s="376"/>
      <c r="F11" s="376"/>
      <c r="G11" s="376"/>
      <c r="H11" s="376"/>
      <c r="I11" s="153" t="s">
        <v>161</v>
      </c>
      <c r="J11" s="153" t="s">
        <v>156</v>
      </c>
      <c r="K11" s="153" t="s">
        <v>161</v>
      </c>
      <c r="L11" s="153" t="s">
        <v>156</v>
      </c>
      <c r="M11" s="124"/>
    </row>
    <row r="12" spans="1:13" ht="15.75">
      <c r="A12" s="199" t="s">
        <v>47</v>
      </c>
      <c r="B12" s="199" t="s">
        <v>162</v>
      </c>
      <c r="C12" s="199" t="s">
        <v>163</v>
      </c>
      <c r="D12" s="199">
        <v>2</v>
      </c>
      <c r="E12" s="199">
        <v>3</v>
      </c>
      <c r="F12" s="199" t="s">
        <v>164</v>
      </c>
      <c r="G12" s="199" t="s">
        <v>165</v>
      </c>
      <c r="H12" s="199" t="s">
        <v>166</v>
      </c>
      <c r="I12" s="199">
        <v>7</v>
      </c>
      <c r="J12" s="199" t="s">
        <v>167</v>
      </c>
      <c r="K12" s="199" t="s">
        <v>168</v>
      </c>
      <c r="L12" s="199" t="s">
        <v>169</v>
      </c>
      <c r="M12" s="124"/>
    </row>
    <row r="13" spans="1:13" s="103" customFormat="1" ht="24.75" customHeight="1">
      <c r="A13" s="126">
        <v>1</v>
      </c>
      <c r="B13" s="127" t="s">
        <v>79</v>
      </c>
      <c r="C13" s="126">
        <f>'MAU 5A'!E11</f>
        <v>90</v>
      </c>
      <c r="D13" s="126">
        <f>'MAU 5A'!F11</f>
        <v>190</v>
      </c>
      <c r="E13" s="126">
        <v>78</v>
      </c>
      <c r="F13" s="126">
        <v>150</v>
      </c>
      <c r="G13" s="126">
        <v>12</v>
      </c>
      <c r="H13" s="126">
        <v>40</v>
      </c>
      <c r="I13" s="126">
        <v>12</v>
      </c>
      <c r="J13" s="126">
        <v>40</v>
      </c>
      <c r="K13" s="126">
        <v>0</v>
      </c>
      <c r="L13" s="126">
        <v>0</v>
      </c>
      <c r="M13" s="124"/>
    </row>
    <row r="14" spans="1:13" s="103" customFormat="1" ht="24.75" customHeight="1">
      <c r="A14" s="126">
        <v>2</v>
      </c>
      <c r="B14" s="127" t="s">
        <v>80</v>
      </c>
      <c r="C14" s="126">
        <f>'MAU 5A'!E12</f>
        <v>42</v>
      </c>
      <c r="D14" s="126">
        <f>'MAU 5A'!F12</f>
        <v>84</v>
      </c>
      <c r="E14" s="126">
        <v>38</v>
      </c>
      <c r="F14" s="126">
        <v>72</v>
      </c>
      <c r="G14" s="126">
        <v>4</v>
      </c>
      <c r="H14" s="154">
        <v>12</v>
      </c>
      <c r="I14" s="154">
        <v>4</v>
      </c>
      <c r="J14" s="154">
        <v>9</v>
      </c>
      <c r="K14" s="126">
        <v>0</v>
      </c>
      <c r="L14" s="126">
        <v>3</v>
      </c>
      <c r="M14" s="124" t="s">
        <v>188</v>
      </c>
    </row>
    <row r="15" spans="1:13" s="103" customFormat="1" ht="24.75" customHeight="1">
      <c r="A15" s="126">
        <v>3</v>
      </c>
      <c r="B15" s="127" t="s">
        <v>81</v>
      </c>
      <c r="C15" s="126">
        <f>'MAU 5A'!E13</f>
        <v>108</v>
      </c>
      <c r="D15" s="126">
        <f>'MAU 5A'!F13</f>
        <v>282</v>
      </c>
      <c r="E15" s="128">
        <v>94</v>
      </c>
      <c r="F15" s="128">
        <v>220</v>
      </c>
      <c r="G15" s="128">
        <v>14</v>
      </c>
      <c r="H15" s="155">
        <v>62</v>
      </c>
      <c r="I15" s="155">
        <v>14</v>
      </c>
      <c r="J15" s="155">
        <v>61</v>
      </c>
      <c r="K15" s="129">
        <v>0</v>
      </c>
      <c r="L15" s="128">
        <v>1</v>
      </c>
      <c r="M15" s="124"/>
    </row>
    <row r="16" spans="1:13" s="103" customFormat="1" ht="24.75" customHeight="1">
      <c r="A16" s="126">
        <v>4</v>
      </c>
      <c r="B16" s="127" t="s">
        <v>82</v>
      </c>
      <c r="C16" s="126">
        <f>'MAU 5A'!E14</f>
        <v>99</v>
      </c>
      <c r="D16" s="126">
        <f>'MAU 5A'!F14</f>
        <v>235</v>
      </c>
      <c r="E16" s="126">
        <v>99</v>
      </c>
      <c r="F16" s="126">
        <v>235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4"/>
    </row>
    <row r="17" spans="1:13" s="103" customFormat="1" ht="24.75" customHeight="1">
      <c r="A17" s="96">
        <v>5</v>
      </c>
      <c r="B17" s="127" t="s">
        <v>83</v>
      </c>
      <c r="C17" s="126">
        <f>'MAU 5A'!E15</f>
        <v>70</v>
      </c>
      <c r="D17" s="126">
        <f>'MAU 5A'!F15</f>
        <v>230</v>
      </c>
      <c r="E17" s="126">
        <v>67</v>
      </c>
      <c r="F17" s="126">
        <v>216</v>
      </c>
      <c r="G17" s="126">
        <v>3</v>
      </c>
      <c r="H17" s="126">
        <v>14</v>
      </c>
      <c r="I17" s="126">
        <v>3</v>
      </c>
      <c r="J17" s="126">
        <v>13</v>
      </c>
      <c r="K17" s="126">
        <v>0</v>
      </c>
      <c r="L17" s="126">
        <v>1</v>
      </c>
      <c r="M17" s="124" t="s">
        <v>196</v>
      </c>
    </row>
    <row r="18" spans="1:12" s="103" customFormat="1" ht="24.75" customHeight="1">
      <c r="A18" s="126">
        <v>6</v>
      </c>
      <c r="B18" s="127" t="s">
        <v>84</v>
      </c>
      <c r="C18" s="126">
        <f>'MAU 5A'!E16</f>
        <v>180</v>
      </c>
      <c r="D18" s="126">
        <f>'MAU 5A'!F16</f>
        <v>621</v>
      </c>
      <c r="E18" s="126">
        <v>163</v>
      </c>
      <c r="F18" s="126">
        <v>543</v>
      </c>
      <c r="G18" s="126">
        <v>17</v>
      </c>
      <c r="H18" s="126">
        <v>78</v>
      </c>
      <c r="I18" s="126">
        <v>17</v>
      </c>
      <c r="J18" s="126">
        <v>78</v>
      </c>
      <c r="K18" s="126">
        <v>0</v>
      </c>
      <c r="L18" s="126">
        <v>0</v>
      </c>
    </row>
    <row r="19" spans="1:13" s="103" customFormat="1" ht="24.75" customHeight="1">
      <c r="A19" s="126">
        <v>7</v>
      </c>
      <c r="B19" s="127" t="s">
        <v>85</v>
      </c>
      <c r="C19" s="126">
        <f>'MAU 5A'!E17</f>
        <v>98</v>
      </c>
      <c r="D19" s="126">
        <f>'MAU 5A'!F17</f>
        <v>304</v>
      </c>
      <c r="E19" s="126">
        <v>78</v>
      </c>
      <c r="F19" s="126">
        <v>212</v>
      </c>
      <c r="G19" s="126">
        <v>20</v>
      </c>
      <c r="H19" s="126">
        <v>92</v>
      </c>
      <c r="I19" s="126">
        <v>20</v>
      </c>
      <c r="J19" s="126">
        <v>92</v>
      </c>
      <c r="K19" s="126">
        <v>0</v>
      </c>
      <c r="L19" s="126">
        <v>0</v>
      </c>
      <c r="M19" s="124"/>
    </row>
    <row r="20" spans="1:13" s="103" customFormat="1" ht="24.75" customHeight="1">
      <c r="A20" s="126">
        <v>8</v>
      </c>
      <c r="B20" s="127" t="s">
        <v>86</v>
      </c>
      <c r="C20" s="126">
        <f>'MAU 5A'!E18</f>
        <v>41</v>
      </c>
      <c r="D20" s="126">
        <f>'MAU 5A'!F18</f>
        <v>75</v>
      </c>
      <c r="E20" s="126">
        <v>38</v>
      </c>
      <c r="F20" s="126">
        <v>66</v>
      </c>
      <c r="G20" s="126">
        <v>3</v>
      </c>
      <c r="H20" s="126">
        <v>9</v>
      </c>
      <c r="I20" s="126">
        <v>3</v>
      </c>
      <c r="J20" s="126">
        <v>9</v>
      </c>
      <c r="K20" s="126">
        <v>0</v>
      </c>
      <c r="L20" s="126">
        <v>0</v>
      </c>
      <c r="M20" s="124"/>
    </row>
    <row r="21" spans="1:13" s="103" customFormat="1" ht="24.75" customHeight="1">
      <c r="A21" s="126">
        <v>9</v>
      </c>
      <c r="B21" s="127" t="s">
        <v>87</v>
      </c>
      <c r="C21" s="126">
        <f>'MAU 5A'!E19</f>
        <v>55</v>
      </c>
      <c r="D21" s="126">
        <f>'MAU 5A'!F19</f>
        <v>121</v>
      </c>
      <c r="E21" s="126">
        <v>53</v>
      </c>
      <c r="F21" s="126">
        <v>112</v>
      </c>
      <c r="G21" s="126">
        <v>2</v>
      </c>
      <c r="H21" s="126">
        <v>9</v>
      </c>
      <c r="I21" s="126">
        <v>2</v>
      </c>
      <c r="J21" s="154">
        <v>7</v>
      </c>
      <c r="K21" s="126">
        <v>0</v>
      </c>
      <c r="L21" s="126">
        <v>2</v>
      </c>
      <c r="M21" s="124" t="s">
        <v>187</v>
      </c>
    </row>
    <row r="22" spans="1:12" s="82" customFormat="1" ht="15.75">
      <c r="A22" s="96"/>
      <c r="B22" s="156" t="s">
        <v>152</v>
      </c>
      <c r="C22" s="96">
        <f>'MAU 5A'!E20</f>
        <v>783</v>
      </c>
      <c r="D22" s="96">
        <f>'MAU 5A'!F20</f>
        <v>2142</v>
      </c>
      <c r="E22" s="96">
        <f aca="true" t="shared" si="0" ref="E22:L22">SUM(E13:E21)</f>
        <v>708</v>
      </c>
      <c r="F22" s="96">
        <f>SUM(F13:F21)</f>
        <v>1826</v>
      </c>
      <c r="G22" s="96">
        <f t="shared" si="0"/>
        <v>75</v>
      </c>
      <c r="H22" s="96">
        <f t="shared" si="0"/>
        <v>316</v>
      </c>
      <c r="I22" s="96">
        <f t="shared" si="0"/>
        <v>75</v>
      </c>
      <c r="J22" s="96">
        <f t="shared" si="0"/>
        <v>309</v>
      </c>
      <c r="K22" s="96">
        <f t="shared" si="0"/>
        <v>0</v>
      </c>
      <c r="L22" s="96">
        <f t="shared" si="0"/>
        <v>7</v>
      </c>
    </row>
    <row r="24" spans="1:10" ht="15.75">
      <c r="A24" s="82" t="s">
        <v>171</v>
      </c>
      <c r="B24" s="82"/>
      <c r="C24" s="82"/>
      <c r="D24" s="82"/>
      <c r="E24" s="82"/>
      <c r="F24" s="82"/>
      <c r="G24" s="316" t="s">
        <v>174</v>
      </c>
      <c r="H24" s="316"/>
      <c r="I24" s="316"/>
      <c r="J24" s="316"/>
    </row>
  </sheetData>
  <mergeCells count="22">
    <mergeCell ref="A7:A11"/>
    <mergeCell ref="B7:B11"/>
    <mergeCell ref="C7:D7"/>
    <mergeCell ref="G24:J24"/>
    <mergeCell ref="G9:G11"/>
    <mergeCell ref="H9:H11"/>
    <mergeCell ref="I9:L9"/>
    <mergeCell ref="I10:J10"/>
    <mergeCell ref="K10:L10"/>
    <mergeCell ref="E7:L7"/>
    <mergeCell ref="C8:C11"/>
    <mergeCell ref="D8:D11"/>
    <mergeCell ref="E8:F8"/>
    <mergeCell ref="G8:L8"/>
    <mergeCell ref="E9:E11"/>
    <mergeCell ref="F9:F11"/>
    <mergeCell ref="A5:L5"/>
    <mergeCell ref="A1:C1"/>
    <mergeCell ref="D1:J1"/>
    <mergeCell ref="A2:C2"/>
    <mergeCell ref="D2:J2"/>
    <mergeCell ref="A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Thanh An</cp:lastModifiedBy>
  <cp:lastPrinted>2007-12-31T18:02:59Z</cp:lastPrinted>
  <dcterms:created xsi:type="dcterms:W3CDTF">2016-10-07T03:03:32Z</dcterms:created>
  <dcterms:modified xsi:type="dcterms:W3CDTF">2017-12-06T03:04:31Z</dcterms:modified>
  <cp:category/>
  <cp:version/>
  <cp:contentType/>
  <cp:contentStatus/>
</cp:coreProperties>
</file>