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DB HN" sheetId="1" r:id="rId1"/>
    <sheet name="DB HCN" sheetId="2" r:id="rId2"/>
    <sheet name="NGHEO THIEU HUT" sheetId="3" r:id="rId3"/>
    <sheet name="CN THIEU HUT" sheetId="4" r:id="rId4"/>
    <sheet name="PHAN TICH HN GUI TINH" sheetId="5" r:id="rId5"/>
    <sheet name="PHAN TICH HN GUI HUYEN" sheetId="6" r:id="rId6"/>
  </sheets>
  <definedNames/>
  <calcPr fullCalcOnLoad="1"/>
</workbook>
</file>

<file path=xl/comments3.xml><?xml version="1.0" encoding="utf-8"?>
<comments xmlns="http://schemas.openxmlformats.org/spreadsheetml/2006/main">
  <authors>
    <author>Thai Son</author>
  </authors>
  <commentList>
    <comment ref="N9" authorId="0">
      <text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Cột </t>
        </r>
        <r>
          <rPr>
            <sz val="9"/>
            <color indexed="10"/>
            <rFont val="Tahoma"/>
            <family val="2"/>
          </rPr>
          <t>(</t>
        </r>
        <r>
          <rPr>
            <i/>
            <sz val="9"/>
            <color indexed="10"/>
            <rFont val="Tahoma"/>
            <family val="2"/>
          </rPr>
          <t>1)</t>
        </r>
        <r>
          <rPr>
            <b/>
            <sz val="9"/>
            <rFont val="Tahoma"/>
            <family val="2"/>
          </rPr>
          <t>=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Cột 1</t>
        </r>
        <r>
          <rPr>
            <sz val="9"/>
            <rFont val="Tahoma"/>
            <family val="2"/>
          </rPr>
          <t xml:space="preserve">/( </t>
        </r>
        <r>
          <rPr>
            <b/>
            <sz val="9"/>
            <rFont val="Tahoma"/>
            <family val="2"/>
          </rPr>
          <t>Tổng số hộ nghèo</t>
        </r>
        <r>
          <rPr>
            <sz val="9"/>
            <rFont val="Tahoma"/>
            <family val="2"/>
          </rPr>
          <t xml:space="preserve">) * 100
- Các cột từ </t>
        </r>
        <r>
          <rPr>
            <i/>
            <sz val="9"/>
            <color indexed="10"/>
            <rFont val="Tahoma"/>
            <family val="2"/>
          </rPr>
          <t>(2)</t>
        </r>
        <r>
          <rPr>
            <sz val="9"/>
            <rFont val="Tahoma"/>
            <family val="2"/>
          </rPr>
          <t xml:space="preserve"> đến </t>
        </r>
        <r>
          <rPr>
            <i/>
            <sz val="9"/>
            <color indexed="10"/>
            <rFont val="Tahoma"/>
            <family val="2"/>
          </rPr>
          <t>(10)</t>
        </r>
        <r>
          <rPr>
            <sz val="9"/>
            <rFont val="Tahoma"/>
            <family val="2"/>
          </rPr>
          <t xml:space="preserve"> tương tự.</t>
        </r>
      </text>
    </comment>
  </commentList>
</comments>
</file>

<file path=xl/comments4.xml><?xml version="1.0" encoding="utf-8"?>
<comments xmlns="http://schemas.openxmlformats.org/spreadsheetml/2006/main">
  <authors>
    <author>Thai Son</author>
  </authors>
  <commentList>
    <comment ref="N7" authorId="0">
      <text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Cột </t>
        </r>
        <r>
          <rPr>
            <sz val="9"/>
            <color indexed="10"/>
            <rFont val="Tahoma"/>
            <family val="2"/>
          </rPr>
          <t>(</t>
        </r>
        <r>
          <rPr>
            <i/>
            <sz val="9"/>
            <color indexed="10"/>
            <rFont val="Tahoma"/>
            <family val="2"/>
          </rPr>
          <t>1)</t>
        </r>
        <r>
          <rPr>
            <b/>
            <sz val="9"/>
            <rFont val="Tahoma"/>
            <family val="2"/>
          </rPr>
          <t>=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Cột 1</t>
        </r>
        <r>
          <rPr>
            <sz val="9"/>
            <rFont val="Tahoma"/>
            <family val="2"/>
          </rPr>
          <t xml:space="preserve">/( </t>
        </r>
        <r>
          <rPr>
            <b/>
            <sz val="9"/>
            <rFont val="Tahoma"/>
            <family val="2"/>
          </rPr>
          <t>Tổng số hộ nghèo</t>
        </r>
        <r>
          <rPr>
            <sz val="9"/>
            <rFont val="Tahoma"/>
            <family val="2"/>
          </rPr>
          <t xml:space="preserve">) * 100
- Các cột từ </t>
        </r>
        <r>
          <rPr>
            <i/>
            <sz val="9"/>
            <color indexed="10"/>
            <rFont val="Tahoma"/>
            <family val="2"/>
          </rPr>
          <t>(2)</t>
        </r>
        <r>
          <rPr>
            <sz val="9"/>
            <rFont val="Tahoma"/>
            <family val="2"/>
          </rPr>
          <t xml:space="preserve"> đến </t>
        </r>
        <r>
          <rPr>
            <i/>
            <sz val="9"/>
            <color indexed="10"/>
            <rFont val="Tahoma"/>
            <family val="2"/>
          </rPr>
          <t>(10)</t>
        </r>
        <r>
          <rPr>
            <sz val="9"/>
            <rFont val="Tahoma"/>
            <family val="2"/>
          </rPr>
          <t xml:space="preserve"> tương tự.</t>
        </r>
      </text>
    </comment>
  </commentList>
</comments>
</file>

<file path=xl/sharedStrings.xml><?xml version="1.0" encoding="utf-8"?>
<sst xmlns="http://schemas.openxmlformats.org/spreadsheetml/2006/main" count="216" uniqueCount="98">
  <si>
    <t>TT</t>
  </si>
  <si>
    <t>Khu vực/Địa bàn</t>
  </si>
  <si>
    <t>Tổng số hộ dân cư</t>
  </si>
  <si>
    <t>Diễn biến hộ nghèo trong năm</t>
  </si>
  <si>
    <t>Số hộ</t>
  </si>
  <si>
    <t>Tỷ lệ</t>
  </si>
  <si>
    <t>5=4/2</t>
  </si>
  <si>
    <t>7=6/10</t>
  </si>
  <si>
    <t>9=8/10</t>
  </si>
  <si>
    <t>11=10/1</t>
  </si>
  <si>
    <t>BIỂU 4 A</t>
  </si>
  <si>
    <t>BIỂU 4 B</t>
  </si>
  <si>
    <t>Số hộ nghèo đầu năm 
2016</t>
  </si>
  <si>
    <t>Số hộ nghèo cuối năm 2016</t>
  </si>
  <si>
    <t>Số hộ CẬN NGHÈO đầu năm 
2016</t>
  </si>
  <si>
    <t>Diễn biến hộ CẬN NGHÈO trong năm</t>
  </si>
  <si>
    <t>Số hộ CẬN NGHÈO cuối năm 2016</t>
  </si>
  <si>
    <t>Số hộ CẬN NGHÈO phát sinh</t>
  </si>
  <si>
    <t>Số hộ thoát 
CẬN NGHÈO</t>
  </si>
  <si>
    <t>Số hộ tái
CẬN NGHÈO</t>
  </si>
  <si>
    <t>Số hộ
thoát NGHÈO</t>
  </si>
  <si>
    <t>Số hộ tái
NGHÈO</t>
  </si>
  <si>
    <t>Số hộ  NGHÈO phát sinh</t>
  </si>
  <si>
    <t>CỘNG HÒA XÃ HỘI CHỦ NGHĨA VIỆT NAM</t>
  </si>
  <si>
    <t>Độc lập - Tự do - Hạnh phúc</t>
  </si>
  <si>
    <t>Mẫu số 4C</t>
  </si>
  <si>
    <t>Khu vực/ Đơn vị</t>
  </si>
  <si>
    <t xml:space="preserve">Trong đó số hộ nghèo thiếu hụt các chỉ số về </t>
  </si>
  <si>
    <t xml:space="preserve">Tỷ lệ thiếu hụt các chỉ số so với tổng số hộ nghèo </t>
  </si>
  <si>
    <t>Ghi chú:</t>
  </si>
  <si>
    <t>1: tiếp cận dịch vụ y tế</t>
  </si>
  <si>
    <t>3: trình độ giáo dục người lớn</t>
  </si>
  <si>
    <t>5: chất lượng nhà ở</t>
  </si>
  <si>
    <t>7: nguồn nước sinh hoạt</t>
  </si>
  <si>
    <t>9: sử dụng dịch vụ viễn thông</t>
  </si>
  <si>
    <t>2: bảo hiểm y tế</t>
  </si>
  <si>
    <t>4: tình trạng đi học của trẻ em</t>
  </si>
  <si>
    <t>6: diện tích nhà ở</t>
  </si>
  <si>
    <t>8: hố xí/nhà tiêu hợp vệ sinh</t>
  </si>
  <si>
    <t>10: tài sản phục vụ tiếp cận thông tin</t>
  </si>
  <si>
    <t>TỔNG CỘNG</t>
  </si>
  <si>
    <t xml:space="preserve">Phân tích hộ CẬN NGHÈO theo mức độ thiếu hụt tiếp cận các dịch vụ xã hội cơ bản </t>
  </si>
  <si>
    <t>Tổng số hộ CẬN NGHÈO</t>
  </si>
  <si>
    <t>Tổng số hộ NGHÈO</t>
  </si>
  <si>
    <t>PHÂN TÍCH HỘ NGHÈO THEO CÁC NHÓM ĐỐI TƯỢNG</t>
  </si>
  <si>
    <t>Đơn vị</t>
  </si>
  <si>
    <t>tổng số hộ 
dân cư</t>
  </si>
  <si>
    <t>số hộ 
DTTS</t>
  </si>
  <si>
    <t>Hộ nghèo theo các nhóm đối tượng</t>
  </si>
  <si>
    <t>A</t>
  </si>
  <si>
    <t>B</t>
  </si>
  <si>
    <t>Tổng số 
hộ nghèo</t>
  </si>
  <si>
    <t>XÃ CAM AN</t>
  </si>
  <si>
    <t>XÃ CAM THANH</t>
  </si>
  <si>
    <t>CAM THỦY</t>
  </si>
  <si>
    <t>XÃ CAM HIẾU</t>
  </si>
  <si>
    <t>TT CAM LỘ</t>
  </si>
  <si>
    <t>XÃ CAM TUYỀN</t>
  </si>
  <si>
    <t>XÃ CAM THÀNH</t>
  </si>
  <si>
    <t>XÃ CAM CHÍNH</t>
  </si>
  <si>
    <t>XÃ CAM NGHĨA</t>
  </si>
  <si>
    <t>TỔNG HỢP DIỄN BIẾN KẾT QUẢ GIẢM SỐ HỘ NGHÈO CUỐI  NĂM 2016</t>
  </si>
  <si>
    <t>TỔNG HỢP DIỄN BIẾN KẾT QUẢ GIẢM SỐ HỘ CẬN NGHÈO CUỐI  NĂM 2016</t>
  </si>
  <si>
    <t>Xếp theo TT xã, TT có
tỷ lệ HN từ cao nhất đến thấp nhất</t>
  </si>
  <si>
    <t>Xếp theo TT xã, TT có
tỷ lệ HCN từ cao nhất đến thấp nhất</t>
  </si>
  <si>
    <t>UBND HUYỆN CAM LỘ</t>
  </si>
  <si>
    <t>PHÒNG LĐTB&amp;XH</t>
  </si>
  <si>
    <t>CN DTTS= 06 HỘ</t>
  </si>
  <si>
    <t>Mẫu số 4D</t>
  </si>
  <si>
    <t>BIỂU 4E</t>
  </si>
  <si>
    <t>ỦY BAN NHÂN DÂN</t>
  </si>
  <si>
    <t>HUYỆN CAM LỘ</t>
  </si>
  <si>
    <t>(Kèm theo Quyết định số              /QĐ-UBND  ngày       tháng       năm 2016 của UBND huyện)</t>
  </si>
  <si>
    <t xml:space="preserve">Phân tích HỘ NGHÈO theo mức độ thiếu hụt tiếp cận các dịch vụ xã hội cơ bản </t>
  </si>
  <si>
    <t>Hộ nghèo thuộc 
Chính sách BTXH</t>
  </si>
  <si>
    <t>6=5/3</t>
  </si>
  <si>
    <t>8=7/3</t>
  </si>
  <si>
    <t xml:space="preserve">Trong đó số hộ CẬN nghèo thiếu hụt các chỉ số về </t>
  </si>
  <si>
    <t xml:space="preserve">Tỷ lệ thiếu hụt các chỉ số so với tổng số hộ CẬN nghèo </t>
  </si>
  <si>
    <t>Hộ nghèo
thuộc chính sách ưu đãi NCC</t>
  </si>
  <si>
    <t>10=9/3</t>
  </si>
  <si>
    <t>Đơn vị</t>
  </si>
  <si>
    <t>Dân số(hộ)</t>
  </si>
  <si>
    <t>Hộ nghèo</t>
  </si>
  <si>
    <t>Tỷ lệ</t>
  </si>
  <si>
    <t>Hộ nghèo 2017</t>
  </si>
  <si>
    <t>KN thoát nghèo</t>
  </si>
  <si>
    <t>Không thoát nghèo</t>
  </si>
  <si>
    <t>Hộ 
CSGN</t>
  </si>
  <si>
    <t>Hộ 
CSCC</t>
  </si>
  <si>
    <t>số
 hộ 
DTTS</t>
  </si>
  <si>
    <t>Tổng hộ
CSGN</t>
  </si>
  <si>
    <t xml:space="preserve">
100% Thành viên BTXH</t>
  </si>
  <si>
    <t>Tổng hộ nghèo cứng</t>
  </si>
  <si>
    <t xml:space="preserve">Hộ BT người còn lại KC
KNLĐ </t>
  </si>
  <si>
    <t>Trong đó:
Phân loại hộ nghèo cứng</t>
  </si>
  <si>
    <t>Trong đó: phân loại  hộ nghèo làm CSGN</t>
  </si>
  <si>
    <t>CHÍNH SÁCH GIẢM NGHÈO VÀ NGHÈO CỨNG 2017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</si>
</sst>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.##0"/>
    <numFmt numFmtId="177" formatCode="#.##00"/>
    <numFmt numFmtId="178" formatCode="#.##"/>
    <numFmt numFmtId="179" formatCode="#.#"/>
    <numFmt numFmtId="180" formatCode="#"/>
    <numFmt numFmtId="181" formatCode="#.0"/>
    <numFmt numFmtId="182" formatCode="#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</numFmts>
  <fonts count="71">
    <font>
      <sz val="12"/>
      <name val="Times New Roman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i/>
      <sz val="9"/>
      <color indexed="10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sz val="9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11" xfId="0" applyFont="1" applyBorder="1" applyAlignment="1">
      <alignment/>
    </xf>
    <xf numFmtId="0" fontId="1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10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2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24" fillId="0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25" fillId="0" borderId="13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82" fontId="1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0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24" fillId="0" borderId="11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5" fillId="0" borderId="13" xfId="0" applyFont="1" applyFill="1" applyBorder="1" applyAlignment="1">
      <alignment horizont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15" fillId="0" borderId="13" xfId="0" applyFont="1" applyFill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2" fontId="24" fillId="0" borderId="10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4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0" fontId="8" fillId="0" borderId="13" xfId="43" applyFont="1" applyBorder="1" applyAlignment="1">
      <alignment horizontal="center" vertical="center"/>
    </xf>
    <xf numFmtId="170" fontId="8" fillId="0" borderId="16" xfId="43" applyFont="1" applyBorder="1" applyAlignment="1">
      <alignment horizontal="center" vertical="center"/>
    </xf>
    <xf numFmtId="170" fontId="8" fillId="0" borderId="17" xfId="43" applyFont="1" applyBorder="1" applyAlignment="1">
      <alignment horizontal="center" vertical="center"/>
    </xf>
    <xf numFmtId="170" fontId="8" fillId="0" borderId="13" xfId="43" applyFont="1" applyBorder="1" applyAlignment="1">
      <alignment horizontal="center" vertical="center" wrapText="1"/>
    </xf>
    <xf numFmtId="170" fontId="8" fillId="0" borderId="16" xfId="43" applyFont="1" applyBorder="1" applyAlignment="1">
      <alignment horizontal="center" vertical="center" wrapText="1"/>
    </xf>
    <xf numFmtId="170" fontId="8" fillId="0" borderId="17" xfId="43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B1">
      <selection activeCell="J24" sqref="J24:N24"/>
    </sheetView>
  </sheetViews>
  <sheetFormatPr defaultColWidth="9.00390625" defaultRowHeight="15.75"/>
  <cols>
    <col min="1" max="1" width="5.625" style="0" customWidth="1"/>
    <col min="2" max="2" width="17.375" style="55" customWidth="1"/>
    <col min="3" max="3" width="7.25390625" style="0" customWidth="1"/>
    <col min="6" max="6" width="8.00390625" style="0" customWidth="1"/>
    <col min="11" max="11" width="7.375" style="0" customWidth="1"/>
    <col min="12" max="12" width="6.625" style="0" customWidth="1"/>
    <col min="14" max="14" width="9.375" style="0" customWidth="1"/>
  </cols>
  <sheetData>
    <row r="1" spans="1:14" ht="15.75">
      <c r="A1" s="134" t="s">
        <v>70</v>
      </c>
      <c r="B1" s="134"/>
      <c r="D1" s="134" t="s">
        <v>23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5.75">
      <c r="A2" s="134" t="s">
        <v>71</v>
      </c>
      <c r="B2" s="134"/>
      <c r="D2" s="134" t="s">
        <v>24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2" ht="15.75">
      <c r="A3" s="3"/>
      <c r="B3" s="54"/>
    </row>
    <row r="4" ht="15.75">
      <c r="A4" s="3" t="s">
        <v>10</v>
      </c>
    </row>
    <row r="5" spans="1:12" ht="16.5" customHeight="1">
      <c r="A5" s="142" t="s">
        <v>61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6.5" customHeight="1">
      <c r="A6" s="143" t="s">
        <v>72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16.5" customHeight="1">
      <c r="A7" s="1"/>
      <c r="B7" s="56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customHeight="1">
      <c r="A8" s="1"/>
      <c r="B8" s="56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ht="42" customHeight="1">
      <c r="A9" s="135" t="s">
        <v>0</v>
      </c>
      <c r="B9" s="138" t="s">
        <v>1</v>
      </c>
      <c r="C9" s="141" t="s">
        <v>2</v>
      </c>
      <c r="D9" s="141" t="s">
        <v>12</v>
      </c>
      <c r="E9" s="141"/>
      <c r="F9" s="141" t="s">
        <v>3</v>
      </c>
      <c r="G9" s="141"/>
      <c r="H9" s="141"/>
      <c r="I9" s="141"/>
      <c r="J9" s="141"/>
      <c r="K9" s="141"/>
      <c r="L9" s="141" t="s">
        <v>13</v>
      </c>
      <c r="M9" s="141"/>
      <c r="N9" s="130" t="s">
        <v>63</v>
      </c>
    </row>
    <row r="10" spans="1:14" ht="28.5" customHeight="1">
      <c r="A10" s="136"/>
      <c r="B10" s="139"/>
      <c r="C10" s="141"/>
      <c r="D10" s="133" t="s">
        <v>4</v>
      </c>
      <c r="E10" s="133" t="s">
        <v>5</v>
      </c>
      <c r="F10" s="144" t="s">
        <v>20</v>
      </c>
      <c r="G10" s="133" t="s">
        <v>5</v>
      </c>
      <c r="H10" s="144" t="s">
        <v>21</v>
      </c>
      <c r="I10" s="133" t="s">
        <v>5</v>
      </c>
      <c r="J10" s="133" t="s">
        <v>22</v>
      </c>
      <c r="K10" s="133" t="s">
        <v>5</v>
      </c>
      <c r="L10" s="133" t="s">
        <v>4</v>
      </c>
      <c r="M10" s="133" t="s">
        <v>5</v>
      </c>
      <c r="N10" s="131"/>
    </row>
    <row r="11" spans="1:14" ht="43.5" customHeight="1">
      <c r="A11" s="136"/>
      <c r="B11" s="139"/>
      <c r="C11" s="141"/>
      <c r="D11" s="133"/>
      <c r="E11" s="133"/>
      <c r="F11" s="145"/>
      <c r="G11" s="133"/>
      <c r="H11" s="145"/>
      <c r="I11" s="133"/>
      <c r="J11" s="133"/>
      <c r="K11" s="133"/>
      <c r="L11" s="133"/>
      <c r="M11" s="133"/>
      <c r="N11" s="132"/>
    </row>
    <row r="12" spans="1:14" ht="19.5" customHeight="1">
      <c r="A12" s="137"/>
      <c r="B12" s="140"/>
      <c r="C12" s="20">
        <v>1</v>
      </c>
      <c r="D12" s="20">
        <v>2</v>
      </c>
      <c r="E12" s="20">
        <v>3</v>
      </c>
      <c r="F12" s="21">
        <v>4</v>
      </c>
      <c r="G12" s="21" t="s">
        <v>6</v>
      </c>
      <c r="H12" s="21">
        <v>6</v>
      </c>
      <c r="I12" s="21" t="s">
        <v>7</v>
      </c>
      <c r="J12" s="21">
        <v>8</v>
      </c>
      <c r="K12" s="21" t="s">
        <v>8</v>
      </c>
      <c r="L12" s="20">
        <v>10</v>
      </c>
      <c r="M12" s="20" t="s">
        <v>9</v>
      </c>
      <c r="N12" s="36"/>
    </row>
    <row r="13" spans="1:14" s="12" customFormat="1" ht="19.5" customHeight="1">
      <c r="A13" s="22">
        <v>1</v>
      </c>
      <c r="B13" s="57" t="s">
        <v>52</v>
      </c>
      <c r="C13" s="23">
        <v>1644</v>
      </c>
      <c r="D13" s="2">
        <v>100</v>
      </c>
      <c r="E13" s="2">
        <v>7.18</v>
      </c>
      <c r="F13" s="2">
        <v>11</v>
      </c>
      <c r="G13" s="74">
        <f>F13/D13*100</f>
        <v>11</v>
      </c>
      <c r="H13" s="2">
        <v>2</v>
      </c>
      <c r="I13" s="24">
        <f>H13/L13*100</f>
        <v>2.0618556701030926</v>
      </c>
      <c r="J13" s="2">
        <v>6</v>
      </c>
      <c r="K13" s="24">
        <f>J13/L13*100</f>
        <v>6.185567010309279</v>
      </c>
      <c r="L13" s="2">
        <f>(D13-F13)+H13+J13</f>
        <v>97</v>
      </c>
      <c r="M13" s="24">
        <f>L13/C13*100</f>
        <v>5.900243309002433</v>
      </c>
      <c r="N13" s="36">
        <v>5</v>
      </c>
    </row>
    <row r="14" spans="1:14" s="12" customFormat="1" ht="19.5" customHeight="1">
      <c r="A14" s="22">
        <v>2</v>
      </c>
      <c r="B14" s="57" t="s">
        <v>53</v>
      </c>
      <c r="C14" s="22">
        <v>797</v>
      </c>
      <c r="D14" s="2">
        <v>48</v>
      </c>
      <c r="E14" s="2">
        <v>7.25</v>
      </c>
      <c r="F14" s="2">
        <v>7</v>
      </c>
      <c r="G14" s="74">
        <f aca="true" t="shared" si="0" ref="G14:G22">F14/D14*100</f>
        <v>14.583333333333334</v>
      </c>
      <c r="H14" s="2">
        <v>0</v>
      </c>
      <c r="I14" s="24">
        <f aca="true" t="shared" si="1" ref="I14:I22">H14/L14*100</f>
        <v>0</v>
      </c>
      <c r="J14" s="2">
        <v>2</v>
      </c>
      <c r="K14" s="24">
        <f aca="true" t="shared" si="2" ref="K14:K22">J14/L14*100</f>
        <v>4.651162790697675</v>
      </c>
      <c r="L14" s="2">
        <f aca="true" t="shared" si="3" ref="L14:L21">(D14-F14)+H14+J14</f>
        <v>43</v>
      </c>
      <c r="M14" s="24">
        <f aca="true" t="shared" si="4" ref="M14:M22">L14/C14*100</f>
        <v>5.395232120451694</v>
      </c>
      <c r="N14" s="36">
        <v>7</v>
      </c>
    </row>
    <row r="15" spans="1:14" s="12" customFormat="1" ht="19.5" customHeight="1">
      <c r="A15" s="22">
        <v>3</v>
      </c>
      <c r="B15" s="57" t="s">
        <v>54</v>
      </c>
      <c r="C15" s="23">
        <v>1337</v>
      </c>
      <c r="D15" s="2">
        <v>170</v>
      </c>
      <c r="E15" s="2">
        <v>13.98</v>
      </c>
      <c r="F15" s="2">
        <v>41</v>
      </c>
      <c r="G15" s="74">
        <f t="shared" si="0"/>
        <v>24.11764705882353</v>
      </c>
      <c r="H15" s="2">
        <v>0</v>
      </c>
      <c r="I15" s="24">
        <f t="shared" si="1"/>
        <v>0</v>
      </c>
      <c r="J15" s="2">
        <v>1</v>
      </c>
      <c r="K15" s="24">
        <f t="shared" si="2"/>
        <v>0.7692307692307693</v>
      </c>
      <c r="L15" s="2">
        <f t="shared" si="3"/>
        <v>130</v>
      </c>
      <c r="M15" s="24">
        <f t="shared" si="4"/>
        <v>9.723261032161554</v>
      </c>
      <c r="N15" s="36">
        <v>2</v>
      </c>
    </row>
    <row r="16" spans="1:14" s="12" customFormat="1" ht="19.5" customHeight="1">
      <c r="A16" s="22">
        <v>4</v>
      </c>
      <c r="B16" s="57" t="s">
        <v>55</v>
      </c>
      <c r="C16" s="23">
        <v>1678</v>
      </c>
      <c r="D16" s="2">
        <v>185</v>
      </c>
      <c r="E16" s="2">
        <v>12.57</v>
      </c>
      <c r="F16" s="2">
        <v>44</v>
      </c>
      <c r="G16" s="74">
        <f t="shared" si="0"/>
        <v>23.783783783783786</v>
      </c>
      <c r="H16" s="2">
        <v>0</v>
      </c>
      <c r="I16" s="24">
        <f t="shared" si="1"/>
        <v>0</v>
      </c>
      <c r="J16" s="2">
        <v>18</v>
      </c>
      <c r="K16" s="24">
        <f t="shared" si="2"/>
        <v>11.320754716981133</v>
      </c>
      <c r="L16" s="2">
        <f t="shared" si="3"/>
        <v>159</v>
      </c>
      <c r="M16" s="24">
        <f t="shared" si="4"/>
        <v>9.475566150178784</v>
      </c>
      <c r="N16" s="36">
        <v>3</v>
      </c>
    </row>
    <row r="17" spans="1:14" s="12" customFormat="1" ht="19.5" customHeight="1">
      <c r="A17" s="22">
        <v>5</v>
      </c>
      <c r="B17" s="57" t="s">
        <v>56</v>
      </c>
      <c r="C17" s="23">
        <v>1805</v>
      </c>
      <c r="D17" s="2">
        <v>96</v>
      </c>
      <c r="E17" s="2">
        <v>5.6</v>
      </c>
      <c r="F17" s="2">
        <v>12</v>
      </c>
      <c r="G17" s="74">
        <f t="shared" si="0"/>
        <v>12.5</v>
      </c>
      <c r="H17" s="2">
        <v>0</v>
      </c>
      <c r="I17" s="24">
        <f t="shared" si="1"/>
        <v>0</v>
      </c>
      <c r="J17" s="2">
        <v>6</v>
      </c>
      <c r="K17" s="24">
        <f t="shared" si="2"/>
        <v>6.666666666666667</v>
      </c>
      <c r="L17" s="2">
        <f t="shared" si="3"/>
        <v>90</v>
      </c>
      <c r="M17" s="24">
        <f t="shared" si="4"/>
        <v>4.986149584487535</v>
      </c>
      <c r="N17" s="36">
        <v>8</v>
      </c>
    </row>
    <row r="18" spans="1:14" s="12" customFormat="1" ht="19.5" customHeight="1">
      <c r="A18" s="22">
        <v>6</v>
      </c>
      <c r="B18" s="57" t="s">
        <v>57</v>
      </c>
      <c r="C18" s="23">
        <v>1347</v>
      </c>
      <c r="D18" s="2">
        <v>252</v>
      </c>
      <c r="E18" s="2">
        <v>20.62</v>
      </c>
      <c r="F18" s="2">
        <v>22</v>
      </c>
      <c r="G18" s="74">
        <f t="shared" si="0"/>
        <v>8.73015873015873</v>
      </c>
      <c r="H18" s="2">
        <v>0</v>
      </c>
      <c r="I18" s="24">
        <f t="shared" si="1"/>
        <v>0</v>
      </c>
      <c r="J18" s="2">
        <v>28</v>
      </c>
      <c r="K18" s="24">
        <f t="shared" si="2"/>
        <v>10.852713178294573</v>
      </c>
      <c r="L18" s="2">
        <f t="shared" si="3"/>
        <v>258</v>
      </c>
      <c r="M18" s="24">
        <f t="shared" si="4"/>
        <v>19.15367483296214</v>
      </c>
      <c r="N18" s="36">
        <v>1</v>
      </c>
    </row>
    <row r="19" spans="1:14" s="12" customFormat="1" ht="19.5" customHeight="1">
      <c r="A19" s="22">
        <v>7</v>
      </c>
      <c r="B19" s="57" t="s">
        <v>58</v>
      </c>
      <c r="C19" s="23">
        <v>2188</v>
      </c>
      <c r="D19" s="2">
        <v>181</v>
      </c>
      <c r="E19" s="2">
        <v>9.64</v>
      </c>
      <c r="F19" s="2">
        <v>69</v>
      </c>
      <c r="G19" s="74">
        <f t="shared" si="0"/>
        <v>38.12154696132597</v>
      </c>
      <c r="H19" s="2">
        <v>0</v>
      </c>
      <c r="I19" s="24">
        <f t="shared" si="1"/>
        <v>0</v>
      </c>
      <c r="J19" s="2">
        <v>15</v>
      </c>
      <c r="K19" s="24">
        <f t="shared" si="2"/>
        <v>11.811023622047244</v>
      </c>
      <c r="L19" s="2">
        <f t="shared" si="3"/>
        <v>127</v>
      </c>
      <c r="M19" s="24">
        <f t="shared" si="4"/>
        <v>5.804387568555758</v>
      </c>
      <c r="N19" s="36">
        <v>6</v>
      </c>
    </row>
    <row r="20" spans="1:14" s="73" customFormat="1" ht="19.5" customHeight="1">
      <c r="A20" s="25">
        <v>8</v>
      </c>
      <c r="B20" s="57" t="s">
        <v>59</v>
      </c>
      <c r="C20" s="26">
        <v>1385</v>
      </c>
      <c r="D20" s="27">
        <v>104</v>
      </c>
      <c r="E20" s="27">
        <v>9.26</v>
      </c>
      <c r="F20" s="27">
        <v>47</v>
      </c>
      <c r="G20" s="74">
        <f t="shared" si="0"/>
        <v>45.19230769230769</v>
      </c>
      <c r="H20" s="27">
        <v>2</v>
      </c>
      <c r="I20" s="24">
        <f t="shared" si="1"/>
        <v>3.1746031746031744</v>
      </c>
      <c r="J20" s="27">
        <v>4</v>
      </c>
      <c r="K20" s="24">
        <f t="shared" si="2"/>
        <v>6.349206349206349</v>
      </c>
      <c r="L20" s="2">
        <f t="shared" si="3"/>
        <v>63</v>
      </c>
      <c r="M20" s="24">
        <f t="shared" si="4"/>
        <v>4.548736462093863</v>
      </c>
      <c r="N20" s="75">
        <v>9</v>
      </c>
    </row>
    <row r="21" spans="1:14" s="12" customFormat="1" ht="19.5" customHeight="1">
      <c r="A21" s="22">
        <v>9</v>
      </c>
      <c r="B21" s="57" t="s">
        <v>60</v>
      </c>
      <c r="C21" s="28">
        <v>1572</v>
      </c>
      <c r="D21" s="2">
        <v>188</v>
      </c>
      <c r="E21" s="2">
        <v>13.66</v>
      </c>
      <c r="F21" s="2">
        <v>72</v>
      </c>
      <c r="G21" s="74">
        <f t="shared" si="0"/>
        <v>38.297872340425535</v>
      </c>
      <c r="H21" s="2">
        <v>0</v>
      </c>
      <c r="I21" s="24">
        <f t="shared" si="1"/>
        <v>0</v>
      </c>
      <c r="J21" s="2">
        <v>2</v>
      </c>
      <c r="K21" s="24">
        <f t="shared" si="2"/>
        <v>1.694915254237288</v>
      </c>
      <c r="L21" s="2">
        <f t="shared" si="3"/>
        <v>118</v>
      </c>
      <c r="M21" s="24">
        <f t="shared" si="4"/>
        <v>7.506361323155216</v>
      </c>
      <c r="N21" s="36">
        <v>4</v>
      </c>
    </row>
    <row r="22" spans="1:14" s="3" customFormat="1" ht="19.5" customHeight="1">
      <c r="A22" s="29"/>
      <c r="B22" s="58" t="s">
        <v>40</v>
      </c>
      <c r="C22" s="28">
        <f>SUM(C13:C21)</f>
        <v>13753</v>
      </c>
      <c r="D22" s="28">
        <f>SUM(D13:D21)</f>
        <v>1324</v>
      </c>
      <c r="E22" s="18">
        <v>10.98</v>
      </c>
      <c r="F22" s="18">
        <f>SUM(F13:F21)</f>
        <v>325</v>
      </c>
      <c r="G22" s="30">
        <f t="shared" si="0"/>
        <v>24.546827794561935</v>
      </c>
      <c r="H22" s="18">
        <f>SUM(H13:H21)</f>
        <v>4</v>
      </c>
      <c r="I22" s="31">
        <f t="shared" si="1"/>
        <v>0.3686635944700461</v>
      </c>
      <c r="J22" s="18">
        <f>SUM(J13:J21)</f>
        <v>82</v>
      </c>
      <c r="K22" s="31">
        <f t="shared" si="2"/>
        <v>7.557603686635944</v>
      </c>
      <c r="L22" s="18">
        <f>SUM(L13:L21)</f>
        <v>1085</v>
      </c>
      <c r="M22" s="31">
        <f t="shared" si="4"/>
        <v>7.88918781356795</v>
      </c>
      <c r="N22" s="32"/>
    </row>
    <row r="23" spans="1:13" ht="16.5">
      <c r="A23" s="5"/>
      <c r="B23" s="59"/>
      <c r="K23" s="4"/>
      <c r="L23" s="35"/>
      <c r="M23" s="38"/>
    </row>
    <row r="24" spans="1:14" ht="21" customHeight="1">
      <c r="A24" s="19"/>
      <c r="B24" s="59"/>
      <c r="C24" s="19"/>
      <c r="D24" s="19"/>
      <c r="E24" s="129"/>
      <c r="F24" s="129"/>
      <c r="G24" s="129"/>
      <c r="H24" s="19"/>
      <c r="I24" s="19"/>
      <c r="J24" s="129"/>
      <c r="K24" s="129"/>
      <c r="L24" s="129"/>
      <c r="M24" s="129"/>
      <c r="N24" s="129"/>
    </row>
  </sheetData>
  <sheetProtection/>
  <mergeCells count="25">
    <mergeCell ref="H10:H11"/>
    <mergeCell ref="L10:L11"/>
    <mergeCell ref="D10:D11"/>
    <mergeCell ref="E10:E11"/>
    <mergeCell ref="F10:F11"/>
    <mergeCell ref="A1:B1"/>
    <mergeCell ref="A2:B2"/>
    <mergeCell ref="A9:A12"/>
    <mergeCell ref="B9:B12"/>
    <mergeCell ref="I10:I11"/>
    <mergeCell ref="D9:E9"/>
    <mergeCell ref="G10:G11"/>
    <mergeCell ref="A5:L5"/>
    <mergeCell ref="A6:L6"/>
    <mergeCell ref="C9:C11"/>
    <mergeCell ref="E24:G24"/>
    <mergeCell ref="J24:N24"/>
    <mergeCell ref="N9:N11"/>
    <mergeCell ref="J10:J11"/>
    <mergeCell ref="M10:M11"/>
    <mergeCell ref="D1:N1"/>
    <mergeCell ref="D2:N2"/>
    <mergeCell ref="K10:K11"/>
    <mergeCell ref="F9:K9"/>
    <mergeCell ref="L9:M9"/>
  </mergeCells>
  <printOptions/>
  <pageMargins left="0.21" right="0.2" top="0.38" bottom="0.56" header="0.24" footer="0.2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B10">
      <selection activeCell="M23" sqref="M23"/>
    </sheetView>
  </sheetViews>
  <sheetFormatPr defaultColWidth="9.00390625" defaultRowHeight="15.75"/>
  <cols>
    <col min="1" max="1" width="5.625" style="0" customWidth="1"/>
    <col min="2" max="2" width="17.375" style="55" customWidth="1"/>
    <col min="3" max="3" width="7.125" style="0" customWidth="1"/>
    <col min="9" max="9" width="7.625" style="0" customWidth="1"/>
    <col min="11" max="11" width="7.50390625" style="0" customWidth="1"/>
    <col min="12" max="12" width="7.625" style="0" customWidth="1"/>
    <col min="14" max="14" width="7.875" style="0" customWidth="1"/>
  </cols>
  <sheetData>
    <row r="1" spans="1:14" ht="15.75">
      <c r="A1" s="134" t="s">
        <v>70</v>
      </c>
      <c r="B1" s="134"/>
      <c r="D1" s="134" t="s">
        <v>23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5.75">
      <c r="A2" s="134" t="s">
        <v>71</v>
      </c>
      <c r="B2" s="134"/>
      <c r="D2" s="134" t="s">
        <v>24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4" ht="15.75">
      <c r="A4" s="3" t="s">
        <v>11</v>
      </c>
    </row>
    <row r="5" spans="1:12" ht="16.5" customHeight="1">
      <c r="A5" s="142" t="s">
        <v>62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6.5" customHeight="1">
      <c r="A6" s="143" t="s">
        <v>72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16.5" customHeight="1">
      <c r="A7" s="1"/>
      <c r="B7" s="56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customHeight="1">
      <c r="A8" s="1"/>
      <c r="B8" s="56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ht="70.5" customHeight="1">
      <c r="A9" s="135" t="s">
        <v>0</v>
      </c>
      <c r="B9" s="138" t="s">
        <v>1</v>
      </c>
      <c r="C9" s="141" t="s">
        <v>2</v>
      </c>
      <c r="D9" s="141" t="s">
        <v>14</v>
      </c>
      <c r="E9" s="141"/>
      <c r="F9" s="141" t="s">
        <v>15</v>
      </c>
      <c r="G9" s="141"/>
      <c r="H9" s="141"/>
      <c r="I9" s="141"/>
      <c r="J9" s="141"/>
      <c r="K9" s="141"/>
      <c r="L9" s="141" t="s">
        <v>16</v>
      </c>
      <c r="M9" s="141"/>
      <c r="N9" s="130" t="s">
        <v>64</v>
      </c>
    </row>
    <row r="10" spans="1:14" ht="28.5" customHeight="1">
      <c r="A10" s="136"/>
      <c r="B10" s="139"/>
      <c r="C10" s="141"/>
      <c r="D10" s="133" t="s">
        <v>4</v>
      </c>
      <c r="E10" s="133" t="s">
        <v>5</v>
      </c>
      <c r="F10" s="144" t="s">
        <v>18</v>
      </c>
      <c r="G10" s="133" t="s">
        <v>5</v>
      </c>
      <c r="H10" s="144" t="s">
        <v>19</v>
      </c>
      <c r="I10" s="133" t="s">
        <v>5</v>
      </c>
      <c r="J10" s="133" t="s">
        <v>17</v>
      </c>
      <c r="K10" s="133" t="s">
        <v>5</v>
      </c>
      <c r="L10" s="133" t="s">
        <v>4</v>
      </c>
      <c r="M10" s="133" t="s">
        <v>5</v>
      </c>
      <c r="N10" s="131"/>
    </row>
    <row r="11" spans="1:14" ht="43.5" customHeight="1">
      <c r="A11" s="136"/>
      <c r="B11" s="139"/>
      <c r="C11" s="141"/>
      <c r="D11" s="133"/>
      <c r="E11" s="133"/>
      <c r="F11" s="145"/>
      <c r="G11" s="133"/>
      <c r="H11" s="145"/>
      <c r="I11" s="133"/>
      <c r="J11" s="133"/>
      <c r="K11" s="133"/>
      <c r="L11" s="133"/>
      <c r="M11" s="133"/>
      <c r="N11" s="132"/>
    </row>
    <row r="12" spans="1:14" ht="19.5" customHeight="1">
      <c r="A12" s="137"/>
      <c r="B12" s="140"/>
      <c r="C12" s="20">
        <v>1</v>
      </c>
      <c r="D12" s="20">
        <v>2</v>
      </c>
      <c r="E12" s="20">
        <v>3</v>
      </c>
      <c r="F12" s="21">
        <v>4</v>
      </c>
      <c r="G12" s="21" t="s">
        <v>6</v>
      </c>
      <c r="H12" s="21">
        <v>6</v>
      </c>
      <c r="I12" s="21" t="s">
        <v>7</v>
      </c>
      <c r="J12" s="21">
        <v>8</v>
      </c>
      <c r="K12" s="21" t="s">
        <v>8</v>
      </c>
      <c r="L12" s="20">
        <v>10</v>
      </c>
      <c r="M12" s="20" t="s">
        <v>9</v>
      </c>
      <c r="N12" s="36"/>
    </row>
    <row r="13" spans="1:14" s="12" customFormat="1" ht="19.5" customHeight="1">
      <c r="A13" s="29">
        <v>1</v>
      </c>
      <c r="B13" s="57" t="s">
        <v>52</v>
      </c>
      <c r="C13" s="23">
        <v>1644</v>
      </c>
      <c r="D13" s="2">
        <v>58</v>
      </c>
      <c r="E13" s="2">
        <v>4.16</v>
      </c>
      <c r="F13" s="2">
        <v>10</v>
      </c>
      <c r="G13" s="24">
        <f>F13/D13*100</f>
        <v>17.24137931034483</v>
      </c>
      <c r="H13" s="2">
        <v>0</v>
      </c>
      <c r="I13" s="24">
        <f>H13/L13*100</f>
        <v>0</v>
      </c>
      <c r="J13" s="2">
        <v>15</v>
      </c>
      <c r="K13" s="24">
        <f>J13/L13*100</f>
        <v>23.809523809523807</v>
      </c>
      <c r="L13" s="2">
        <f>(D13-F13)+H13+J13</f>
        <v>63</v>
      </c>
      <c r="M13" s="24">
        <f>L13/C13*100</f>
        <v>3.832116788321168</v>
      </c>
      <c r="N13" s="36">
        <v>7</v>
      </c>
    </row>
    <row r="14" spans="1:14" s="12" customFormat="1" ht="19.5" customHeight="1">
      <c r="A14" s="22">
        <v>2</v>
      </c>
      <c r="B14" s="57" t="s">
        <v>53</v>
      </c>
      <c r="C14" s="22">
        <v>797</v>
      </c>
      <c r="D14" s="2">
        <v>18</v>
      </c>
      <c r="E14" s="2">
        <v>2.72</v>
      </c>
      <c r="F14" s="2">
        <v>4</v>
      </c>
      <c r="G14" s="24">
        <f aca="true" t="shared" si="0" ref="G14:G22">F14/D14*100</f>
        <v>22.22222222222222</v>
      </c>
      <c r="H14" s="2">
        <v>0</v>
      </c>
      <c r="I14" s="24">
        <f aca="true" t="shared" si="1" ref="I14:I22">H14/L14*100</f>
        <v>0</v>
      </c>
      <c r="J14" s="2">
        <v>6</v>
      </c>
      <c r="K14" s="24">
        <f aca="true" t="shared" si="2" ref="K14:K22">J14/L14*100</f>
        <v>30</v>
      </c>
      <c r="L14" s="2">
        <f aca="true" t="shared" si="3" ref="L14:L22">(D14-F14)+H14+J14</f>
        <v>20</v>
      </c>
      <c r="M14" s="24">
        <f aca="true" t="shared" si="4" ref="M14:M22">L14/C14*100</f>
        <v>2.5094102885821834</v>
      </c>
      <c r="N14" s="36">
        <v>9</v>
      </c>
    </row>
    <row r="15" spans="1:14" s="12" customFormat="1" ht="19.5" customHeight="1">
      <c r="A15" s="22">
        <v>3</v>
      </c>
      <c r="B15" s="57" t="s">
        <v>54</v>
      </c>
      <c r="C15" s="23">
        <v>1337</v>
      </c>
      <c r="D15" s="2">
        <v>126</v>
      </c>
      <c r="E15" s="2">
        <v>10.36</v>
      </c>
      <c r="F15" s="2">
        <v>23</v>
      </c>
      <c r="G15" s="24">
        <f t="shared" si="0"/>
        <v>18.253968253968253</v>
      </c>
      <c r="H15" s="2">
        <v>0</v>
      </c>
      <c r="I15" s="24">
        <f t="shared" si="1"/>
        <v>0</v>
      </c>
      <c r="J15" s="2">
        <v>50</v>
      </c>
      <c r="K15" s="24">
        <f t="shared" si="2"/>
        <v>32.6797385620915</v>
      </c>
      <c r="L15" s="2">
        <f t="shared" si="3"/>
        <v>153</v>
      </c>
      <c r="M15" s="24">
        <f t="shared" si="4"/>
        <v>11.443530291697831</v>
      </c>
      <c r="N15" s="36">
        <v>1</v>
      </c>
    </row>
    <row r="16" spans="1:14" s="12" customFormat="1" ht="19.5" customHeight="1">
      <c r="A16" s="22">
        <v>4</v>
      </c>
      <c r="B16" s="57" t="s">
        <v>55</v>
      </c>
      <c r="C16" s="23">
        <v>1678</v>
      </c>
      <c r="D16" s="2">
        <v>58</v>
      </c>
      <c r="E16" s="2">
        <v>3.94</v>
      </c>
      <c r="F16" s="2">
        <v>22</v>
      </c>
      <c r="G16" s="24">
        <f t="shared" si="0"/>
        <v>37.93103448275862</v>
      </c>
      <c r="H16" s="2">
        <v>2</v>
      </c>
      <c r="I16" s="24">
        <f t="shared" si="1"/>
        <v>2.857142857142857</v>
      </c>
      <c r="J16" s="2">
        <v>32</v>
      </c>
      <c r="K16" s="24">
        <f t="shared" si="2"/>
        <v>45.714285714285715</v>
      </c>
      <c r="L16" s="2">
        <f t="shared" si="3"/>
        <v>70</v>
      </c>
      <c r="M16" s="24">
        <f t="shared" si="4"/>
        <v>4.171632896305125</v>
      </c>
      <c r="N16" s="36">
        <v>6</v>
      </c>
    </row>
    <row r="17" spans="1:14" s="12" customFormat="1" ht="19.5" customHeight="1">
      <c r="A17" s="29">
        <v>5</v>
      </c>
      <c r="B17" s="57" t="s">
        <v>56</v>
      </c>
      <c r="C17" s="23">
        <v>1805</v>
      </c>
      <c r="D17" s="2">
        <v>100</v>
      </c>
      <c r="E17" s="2">
        <v>5.83</v>
      </c>
      <c r="F17" s="2">
        <v>31</v>
      </c>
      <c r="G17" s="24">
        <f t="shared" si="0"/>
        <v>31</v>
      </c>
      <c r="H17" s="2">
        <v>0</v>
      </c>
      <c r="I17" s="24">
        <f t="shared" si="1"/>
        <v>0</v>
      </c>
      <c r="J17" s="2">
        <v>15</v>
      </c>
      <c r="K17" s="24">
        <f t="shared" si="2"/>
        <v>17.857142857142858</v>
      </c>
      <c r="L17" s="2">
        <f t="shared" si="3"/>
        <v>84</v>
      </c>
      <c r="M17" s="24">
        <f t="shared" si="4"/>
        <v>4.653739612188366</v>
      </c>
      <c r="N17" s="36">
        <v>4</v>
      </c>
    </row>
    <row r="18" spans="1:14" s="12" customFormat="1" ht="19.5" customHeight="1">
      <c r="A18" s="22">
        <v>6</v>
      </c>
      <c r="B18" s="57" t="s">
        <v>57</v>
      </c>
      <c r="C18" s="23">
        <v>1347</v>
      </c>
      <c r="D18" s="2">
        <v>52</v>
      </c>
      <c r="E18" s="2">
        <v>4.26</v>
      </c>
      <c r="F18" s="2">
        <v>15</v>
      </c>
      <c r="G18" s="24">
        <f t="shared" si="0"/>
        <v>28.846153846153843</v>
      </c>
      <c r="H18" s="2">
        <v>0</v>
      </c>
      <c r="I18" s="24">
        <f t="shared" si="1"/>
        <v>0</v>
      </c>
      <c r="J18" s="2">
        <v>30</v>
      </c>
      <c r="K18" s="24">
        <f t="shared" si="2"/>
        <v>44.776119402985074</v>
      </c>
      <c r="L18" s="2">
        <f t="shared" si="3"/>
        <v>67</v>
      </c>
      <c r="M18" s="24">
        <f t="shared" si="4"/>
        <v>4.974016332590943</v>
      </c>
      <c r="N18" s="36">
        <v>3</v>
      </c>
    </row>
    <row r="19" spans="1:14" s="12" customFormat="1" ht="19.5" customHeight="1">
      <c r="A19" s="22">
        <v>7</v>
      </c>
      <c r="B19" s="57" t="s">
        <v>58</v>
      </c>
      <c r="C19" s="23">
        <v>2188</v>
      </c>
      <c r="D19" s="2">
        <v>88</v>
      </c>
      <c r="E19" s="2">
        <v>4.69</v>
      </c>
      <c r="F19" s="2">
        <v>61</v>
      </c>
      <c r="G19" s="24">
        <f t="shared" si="0"/>
        <v>69.31818181818183</v>
      </c>
      <c r="H19" s="2">
        <v>0</v>
      </c>
      <c r="I19" s="24">
        <f t="shared" si="1"/>
        <v>0</v>
      </c>
      <c r="J19" s="2">
        <v>42</v>
      </c>
      <c r="K19" s="24">
        <f t="shared" si="2"/>
        <v>60.86956521739131</v>
      </c>
      <c r="L19" s="2">
        <f t="shared" si="3"/>
        <v>69</v>
      </c>
      <c r="M19" s="24">
        <f t="shared" si="4"/>
        <v>3.153564899451554</v>
      </c>
      <c r="N19" s="36">
        <v>8</v>
      </c>
    </row>
    <row r="20" spans="1:14" s="12" customFormat="1" ht="19.5" customHeight="1">
      <c r="A20" s="22">
        <v>8</v>
      </c>
      <c r="B20" s="57" t="s">
        <v>59</v>
      </c>
      <c r="C20" s="26">
        <v>1385</v>
      </c>
      <c r="D20" s="2">
        <v>36</v>
      </c>
      <c r="E20" s="2">
        <v>3.21</v>
      </c>
      <c r="F20" s="2">
        <v>11</v>
      </c>
      <c r="G20" s="24">
        <f t="shared" si="0"/>
        <v>30.555555555555557</v>
      </c>
      <c r="H20" s="2">
        <v>0</v>
      </c>
      <c r="I20" s="24">
        <f t="shared" si="1"/>
        <v>0</v>
      </c>
      <c r="J20" s="2">
        <v>36</v>
      </c>
      <c r="K20" s="24">
        <f t="shared" si="2"/>
        <v>59.01639344262295</v>
      </c>
      <c r="L20" s="2">
        <f t="shared" si="3"/>
        <v>61</v>
      </c>
      <c r="M20" s="24">
        <f t="shared" si="4"/>
        <v>4.404332129963899</v>
      </c>
      <c r="N20" s="75">
        <v>5</v>
      </c>
    </row>
    <row r="21" spans="1:14" s="12" customFormat="1" ht="19.5" customHeight="1">
      <c r="A21" s="29">
        <v>9</v>
      </c>
      <c r="B21" s="57" t="s">
        <v>60</v>
      </c>
      <c r="C21" s="28">
        <v>1572</v>
      </c>
      <c r="D21" s="2">
        <v>92</v>
      </c>
      <c r="E21" s="2">
        <v>6.69</v>
      </c>
      <c r="F21" s="2">
        <v>19</v>
      </c>
      <c r="G21" s="24">
        <f t="shared" si="0"/>
        <v>20.652173913043477</v>
      </c>
      <c r="H21" s="2">
        <v>2</v>
      </c>
      <c r="I21" s="24">
        <f t="shared" si="1"/>
        <v>1.4705882352941175</v>
      </c>
      <c r="J21" s="2">
        <v>61</v>
      </c>
      <c r="K21" s="24">
        <f t="shared" si="2"/>
        <v>44.85294117647059</v>
      </c>
      <c r="L21" s="2">
        <f t="shared" si="3"/>
        <v>136</v>
      </c>
      <c r="M21" s="24">
        <f t="shared" si="4"/>
        <v>8.651399491094146</v>
      </c>
      <c r="N21" s="36">
        <v>2</v>
      </c>
    </row>
    <row r="22" spans="1:14" s="3" customFormat="1" ht="19.5" customHeight="1">
      <c r="A22" s="29"/>
      <c r="B22" s="58" t="s">
        <v>40</v>
      </c>
      <c r="C22" s="28">
        <f>SUM(C13:C21)</f>
        <v>13753</v>
      </c>
      <c r="D22" s="18">
        <f>SUM(D13:D21)</f>
        <v>628</v>
      </c>
      <c r="E22" s="18">
        <v>5.21</v>
      </c>
      <c r="F22" s="18">
        <f>SUM(F13:F21)</f>
        <v>196</v>
      </c>
      <c r="G22" s="31">
        <f t="shared" si="0"/>
        <v>31.210191082802545</v>
      </c>
      <c r="H22" s="18">
        <f>SUM(H13:H21)</f>
        <v>4</v>
      </c>
      <c r="I22" s="31">
        <f t="shared" si="1"/>
        <v>0.5532503457814661</v>
      </c>
      <c r="J22" s="18">
        <f>SUM(J13:J21)</f>
        <v>287</v>
      </c>
      <c r="K22" s="31">
        <f t="shared" si="2"/>
        <v>39.695712309820195</v>
      </c>
      <c r="L22" s="18">
        <f t="shared" si="3"/>
        <v>723</v>
      </c>
      <c r="M22" s="31">
        <f t="shared" si="4"/>
        <v>5.257034828764633</v>
      </c>
      <c r="N22" s="32"/>
    </row>
    <row r="23" spans="1:12" ht="16.5">
      <c r="A23" s="5"/>
      <c r="B23" s="59"/>
      <c r="K23" s="4"/>
      <c r="L23" s="91"/>
    </row>
    <row r="24" spans="1:14" ht="21" customHeight="1">
      <c r="A24" s="19"/>
      <c r="B24" s="59"/>
      <c r="C24" s="19"/>
      <c r="D24" s="19"/>
      <c r="E24" s="129"/>
      <c r="F24" s="129"/>
      <c r="G24" s="129"/>
      <c r="H24" s="19"/>
      <c r="I24" s="19"/>
      <c r="J24" s="129"/>
      <c r="K24" s="129"/>
      <c r="L24" s="129"/>
      <c r="M24" s="129"/>
      <c r="N24" s="129"/>
    </row>
  </sheetData>
  <sheetProtection/>
  <mergeCells count="25">
    <mergeCell ref="J10:J11"/>
    <mergeCell ref="L9:M9"/>
    <mergeCell ref="D10:D11"/>
    <mergeCell ref="H10:H11"/>
    <mergeCell ref="E10:E11"/>
    <mergeCell ref="I10:I11"/>
    <mergeCell ref="M10:M11"/>
    <mergeCell ref="G10:G11"/>
    <mergeCell ref="K10:K11"/>
    <mergeCell ref="A1:B1"/>
    <mergeCell ref="D1:N1"/>
    <mergeCell ref="A2:B2"/>
    <mergeCell ref="D2:N2"/>
    <mergeCell ref="A5:L5"/>
    <mergeCell ref="A6:L6"/>
    <mergeCell ref="C9:C11"/>
    <mergeCell ref="D9:E9"/>
    <mergeCell ref="F9:K9"/>
    <mergeCell ref="E24:G24"/>
    <mergeCell ref="J24:N24"/>
    <mergeCell ref="A9:A12"/>
    <mergeCell ref="B9:B12"/>
    <mergeCell ref="F10:F11"/>
    <mergeCell ref="N9:N11"/>
    <mergeCell ref="L10:L11"/>
  </mergeCells>
  <printOptions/>
  <pageMargins left="0.27" right="0.23" top="0.51" bottom="0.51" header="0.26" footer="0.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K10" sqref="K10"/>
    </sheetView>
  </sheetViews>
  <sheetFormatPr defaultColWidth="9.00390625" defaultRowHeight="15.75"/>
  <cols>
    <col min="1" max="1" width="4.625" style="8" customWidth="1"/>
    <col min="2" max="2" width="16.375" style="62" customWidth="1"/>
    <col min="3" max="3" width="7.125" style="8" customWidth="1"/>
    <col min="4" max="4" width="5.25390625" style="8" customWidth="1"/>
    <col min="5" max="5" width="5.125" style="8" customWidth="1"/>
    <col min="6" max="6" width="4.25390625" style="8" customWidth="1"/>
    <col min="7" max="7" width="5.00390625" style="8" customWidth="1"/>
    <col min="8" max="8" width="4.375" style="8" customWidth="1"/>
    <col min="9" max="9" width="4.875" style="8" customWidth="1"/>
    <col min="10" max="10" width="5.125" style="8" customWidth="1"/>
    <col min="11" max="11" width="5.25390625" style="8" customWidth="1"/>
    <col min="12" max="12" width="4.875" style="8" customWidth="1"/>
    <col min="13" max="13" width="4.00390625" style="8" customWidth="1"/>
    <col min="14" max="14" width="5.50390625" style="8" customWidth="1"/>
    <col min="15" max="15" width="5.00390625" style="8" customWidth="1"/>
    <col min="16" max="16" width="4.75390625" style="8" customWidth="1"/>
    <col min="17" max="17" width="5.125" style="8" customWidth="1"/>
    <col min="18" max="18" width="5.00390625" style="8" customWidth="1"/>
    <col min="19" max="19" width="4.625" style="8" customWidth="1"/>
    <col min="20" max="20" width="5.00390625" style="8" customWidth="1"/>
    <col min="21" max="21" width="4.875" style="8" customWidth="1"/>
    <col min="22" max="22" width="4.75390625" style="8" customWidth="1"/>
    <col min="23" max="23" width="4.625" style="8" customWidth="1"/>
    <col min="24" max="16384" width="9.00390625" style="8" customWidth="1"/>
  </cols>
  <sheetData>
    <row r="1" spans="1:23" ht="15.75">
      <c r="A1" s="134" t="s">
        <v>70</v>
      </c>
      <c r="B1" s="134"/>
      <c r="C1" s="134"/>
      <c r="D1" s="134" t="s">
        <v>23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3" ht="15.75">
      <c r="A2" s="134" t="s">
        <v>71</v>
      </c>
      <c r="B2" s="134"/>
      <c r="C2" s="134"/>
      <c r="D2" s="134" t="s">
        <v>24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6.5">
      <c r="A4" s="41"/>
      <c r="B4" s="60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s="6" customFormat="1" ht="16.5">
      <c r="A5" s="155" t="s">
        <v>73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</row>
    <row r="6" spans="1:23" s="6" customFormat="1" ht="16.5">
      <c r="A6" s="143" t="s">
        <v>72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</row>
    <row r="7" spans="1:2" ht="15">
      <c r="A7" s="7"/>
      <c r="B7" s="8"/>
    </row>
    <row r="8" spans="1:23" ht="18.75" customHeight="1">
      <c r="A8" s="156" t="s">
        <v>0</v>
      </c>
      <c r="B8" s="158" t="s">
        <v>26</v>
      </c>
      <c r="C8" s="156" t="s">
        <v>43</v>
      </c>
      <c r="D8" s="146" t="s">
        <v>27</v>
      </c>
      <c r="E8" s="147"/>
      <c r="F8" s="147"/>
      <c r="G8" s="147"/>
      <c r="H8" s="147"/>
      <c r="I8" s="147"/>
      <c r="J8" s="147"/>
      <c r="K8" s="147"/>
      <c r="L8" s="147"/>
      <c r="M8" s="148"/>
      <c r="N8" s="146" t="s">
        <v>28</v>
      </c>
      <c r="O8" s="147"/>
      <c r="P8" s="147"/>
      <c r="Q8" s="147"/>
      <c r="R8" s="147"/>
      <c r="S8" s="147"/>
      <c r="T8" s="147"/>
      <c r="U8" s="147"/>
      <c r="V8" s="147"/>
      <c r="W8" s="148"/>
    </row>
    <row r="9" spans="1:23" ht="29.25" customHeight="1">
      <c r="A9" s="157"/>
      <c r="B9" s="159"/>
      <c r="C9" s="157"/>
      <c r="D9" s="76">
        <v>1</v>
      </c>
      <c r="E9" s="76">
        <v>2</v>
      </c>
      <c r="F9" s="76">
        <v>3</v>
      </c>
      <c r="G9" s="76">
        <v>4</v>
      </c>
      <c r="H9" s="76">
        <v>5</v>
      </c>
      <c r="I9" s="76">
        <v>6</v>
      </c>
      <c r="J9" s="76">
        <v>7</v>
      </c>
      <c r="K9" s="76">
        <v>8</v>
      </c>
      <c r="L9" s="76">
        <v>9</v>
      </c>
      <c r="M9" s="76">
        <v>10</v>
      </c>
      <c r="N9" s="77">
        <v>1</v>
      </c>
      <c r="O9" s="77">
        <v>2</v>
      </c>
      <c r="P9" s="77">
        <v>3</v>
      </c>
      <c r="Q9" s="77">
        <v>4</v>
      </c>
      <c r="R9" s="77">
        <v>5</v>
      </c>
      <c r="S9" s="77">
        <v>6</v>
      </c>
      <c r="T9" s="77">
        <v>7</v>
      </c>
      <c r="U9" s="77">
        <v>8</v>
      </c>
      <c r="V9" s="77">
        <v>9</v>
      </c>
      <c r="W9" s="77">
        <v>10</v>
      </c>
    </row>
    <row r="10" spans="1:23" s="46" customFormat="1" ht="27" customHeight="1">
      <c r="A10" s="117">
        <v>1</v>
      </c>
      <c r="B10" s="118" t="s">
        <v>52</v>
      </c>
      <c r="C10" s="117">
        <v>97</v>
      </c>
      <c r="D10" s="119">
        <v>4</v>
      </c>
      <c r="E10" s="117">
        <v>23</v>
      </c>
      <c r="F10" s="117">
        <v>7</v>
      </c>
      <c r="G10" s="117">
        <v>0</v>
      </c>
      <c r="H10" s="120">
        <v>20</v>
      </c>
      <c r="I10" s="120">
        <v>20</v>
      </c>
      <c r="J10" s="117">
        <v>5</v>
      </c>
      <c r="K10" s="120">
        <v>35</v>
      </c>
      <c r="L10" s="120">
        <v>0</v>
      </c>
      <c r="M10" s="120">
        <v>0</v>
      </c>
      <c r="N10" s="121">
        <f>D10/C10*100</f>
        <v>4.123711340206185</v>
      </c>
      <c r="O10" s="121">
        <f>E10/C10*100</f>
        <v>23.711340206185564</v>
      </c>
      <c r="P10" s="121">
        <f>F10/C10*100</f>
        <v>7.216494845360824</v>
      </c>
      <c r="Q10" s="121">
        <f>G10/C10*100</f>
        <v>0</v>
      </c>
      <c r="R10" s="121">
        <f>H10/C10*100</f>
        <v>20.618556701030926</v>
      </c>
      <c r="S10" s="121">
        <f>I10/C10*100</f>
        <v>20.618556701030926</v>
      </c>
      <c r="T10" s="121">
        <f>J10/C10*100</f>
        <v>5.154639175257731</v>
      </c>
      <c r="U10" s="121">
        <f>K10/C10*100</f>
        <v>36.08247422680412</v>
      </c>
      <c r="V10" s="121">
        <f>L10/C10*100</f>
        <v>0</v>
      </c>
      <c r="W10" s="121">
        <f>M10/C10*100</f>
        <v>0</v>
      </c>
    </row>
    <row r="11" spans="1:23" s="47" customFormat="1" ht="22.5" customHeight="1">
      <c r="A11" s="9">
        <v>2</v>
      </c>
      <c r="B11" s="78" t="s">
        <v>53</v>
      </c>
      <c r="C11" s="9">
        <v>43</v>
      </c>
      <c r="D11" s="9">
        <v>1</v>
      </c>
      <c r="E11" s="9">
        <v>29</v>
      </c>
      <c r="F11" s="9">
        <v>2</v>
      </c>
      <c r="G11" s="9">
        <v>1</v>
      </c>
      <c r="H11" s="79">
        <v>3</v>
      </c>
      <c r="I11" s="79">
        <v>1</v>
      </c>
      <c r="J11" s="80">
        <v>1</v>
      </c>
      <c r="K11" s="79">
        <v>11</v>
      </c>
      <c r="L11" s="79">
        <v>22</v>
      </c>
      <c r="M11" s="79">
        <v>0</v>
      </c>
      <c r="N11" s="72">
        <f aca="true" t="shared" si="0" ref="N11:N19">D11/C11*100</f>
        <v>2.3255813953488373</v>
      </c>
      <c r="O11" s="72">
        <f aca="true" t="shared" si="1" ref="O11:O19">E11/C11*100</f>
        <v>67.44186046511628</v>
      </c>
      <c r="P11" s="72">
        <f aca="true" t="shared" si="2" ref="P11:P19">F11/C11*100</f>
        <v>4.651162790697675</v>
      </c>
      <c r="Q11" s="72">
        <f aca="true" t="shared" si="3" ref="Q11:Q19">G11/C11*100</f>
        <v>2.3255813953488373</v>
      </c>
      <c r="R11" s="72">
        <f aca="true" t="shared" si="4" ref="R11:R19">H11/C11*100</f>
        <v>6.976744186046512</v>
      </c>
      <c r="S11" s="72">
        <f aca="true" t="shared" si="5" ref="S11:S19">I11/C11*100</f>
        <v>2.3255813953488373</v>
      </c>
      <c r="T11" s="72">
        <f aca="true" t="shared" si="6" ref="T11:T19">J11/C11*100</f>
        <v>2.3255813953488373</v>
      </c>
      <c r="U11" s="72">
        <f aca="true" t="shared" si="7" ref="U11:U19">K11/C11*100</f>
        <v>25.581395348837212</v>
      </c>
      <c r="V11" s="72">
        <f aca="true" t="shared" si="8" ref="V11:V19">L11/C11*100</f>
        <v>51.162790697674424</v>
      </c>
      <c r="W11" s="72">
        <f aca="true" t="shared" si="9" ref="W11:W19">M11/C11*100</f>
        <v>0</v>
      </c>
    </row>
    <row r="12" spans="1:23" s="47" customFormat="1" ht="27" customHeight="1">
      <c r="A12" s="9">
        <v>3</v>
      </c>
      <c r="B12" s="78" t="s">
        <v>54</v>
      </c>
      <c r="C12" s="9">
        <v>130</v>
      </c>
      <c r="D12" s="9">
        <v>0</v>
      </c>
      <c r="E12" s="9">
        <v>79</v>
      </c>
      <c r="F12" s="9">
        <v>0</v>
      </c>
      <c r="G12" s="9">
        <v>0</v>
      </c>
      <c r="H12" s="79">
        <v>5</v>
      </c>
      <c r="I12" s="79">
        <v>51</v>
      </c>
      <c r="J12" s="80">
        <v>45</v>
      </c>
      <c r="K12" s="79">
        <v>78</v>
      </c>
      <c r="L12" s="79">
        <v>56</v>
      </c>
      <c r="M12" s="79">
        <v>0</v>
      </c>
      <c r="N12" s="72">
        <f t="shared" si="0"/>
        <v>0</v>
      </c>
      <c r="O12" s="72">
        <f t="shared" si="1"/>
        <v>60.76923076923077</v>
      </c>
      <c r="P12" s="72">
        <f t="shared" si="2"/>
        <v>0</v>
      </c>
      <c r="Q12" s="72">
        <f t="shared" si="3"/>
        <v>0</v>
      </c>
      <c r="R12" s="72">
        <f t="shared" si="4"/>
        <v>3.8461538461538463</v>
      </c>
      <c r="S12" s="72">
        <f t="shared" si="5"/>
        <v>39.23076923076923</v>
      </c>
      <c r="T12" s="72">
        <f t="shared" si="6"/>
        <v>34.61538461538461</v>
      </c>
      <c r="U12" s="72">
        <f t="shared" si="7"/>
        <v>60</v>
      </c>
      <c r="V12" s="72">
        <f t="shared" si="8"/>
        <v>43.07692307692308</v>
      </c>
      <c r="W12" s="72">
        <f t="shared" si="9"/>
        <v>0</v>
      </c>
    </row>
    <row r="13" spans="1:23" s="47" customFormat="1" ht="29.25" customHeight="1">
      <c r="A13" s="9">
        <v>4</v>
      </c>
      <c r="B13" s="78" t="s">
        <v>55</v>
      </c>
      <c r="C13" s="9">
        <v>159</v>
      </c>
      <c r="D13" s="9">
        <v>0</v>
      </c>
      <c r="E13" s="9">
        <v>126</v>
      </c>
      <c r="F13" s="9">
        <v>1</v>
      </c>
      <c r="G13" s="9">
        <v>2</v>
      </c>
      <c r="H13" s="79">
        <v>6</v>
      </c>
      <c r="I13" s="79">
        <v>32</v>
      </c>
      <c r="J13" s="80">
        <v>0</v>
      </c>
      <c r="K13" s="79">
        <v>69</v>
      </c>
      <c r="L13" s="79">
        <v>43</v>
      </c>
      <c r="M13" s="79">
        <v>1</v>
      </c>
      <c r="N13" s="72">
        <f t="shared" si="0"/>
        <v>0</v>
      </c>
      <c r="O13" s="72">
        <f t="shared" si="1"/>
        <v>79.24528301886792</v>
      </c>
      <c r="P13" s="72">
        <f t="shared" si="2"/>
        <v>0.628930817610063</v>
      </c>
      <c r="Q13" s="72">
        <f t="shared" si="3"/>
        <v>1.257861635220126</v>
      </c>
      <c r="R13" s="72">
        <f t="shared" si="4"/>
        <v>3.7735849056603774</v>
      </c>
      <c r="S13" s="72">
        <f t="shared" si="5"/>
        <v>20.125786163522015</v>
      </c>
      <c r="T13" s="72">
        <f t="shared" si="6"/>
        <v>0</v>
      </c>
      <c r="U13" s="72">
        <f t="shared" si="7"/>
        <v>43.39622641509434</v>
      </c>
      <c r="V13" s="72">
        <f t="shared" si="8"/>
        <v>27.044025157232703</v>
      </c>
      <c r="W13" s="72">
        <f t="shared" si="9"/>
        <v>0.628930817610063</v>
      </c>
    </row>
    <row r="14" spans="1:23" s="47" customFormat="1" ht="24.75" customHeight="1">
      <c r="A14" s="9">
        <v>5</v>
      </c>
      <c r="B14" s="78" t="s">
        <v>56</v>
      </c>
      <c r="C14" s="9">
        <v>90</v>
      </c>
      <c r="D14" s="9">
        <v>0</v>
      </c>
      <c r="E14" s="9">
        <v>86</v>
      </c>
      <c r="F14" s="9">
        <v>0</v>
      </c>
      <c r="G14" s="9">
        <v>0</v>
      </c>
      <c r="H14" s="79">
        <v>9</v>
      </c>
      <c r="I14" s="79">
        <v>16</v>
      </c>
      <c r="J14" s="80">
        <v>4</v>
      </c>
      <c r="K14" s="79">
        <v>32</v>
      </c>
      <c r="L14" s="79">
        <v>6</v>
      </c>
      <c r="M14" s="79">
        <v>0</v>
      </c>
      <c r="N14" s="72">
        <f t="shared" si="0"/>
        <v>0</v>
      </c>
      <c r="O14" s="72">
        <f t="shared" si="1"/>
        <v>95.55555555555556</v>
      </c>
      <c r="P14" s="72">
        <f t="shared" si="2"/>
        <v>0</v>
      </c>
      <c r="Q14" s="72">
        <f t="shared" si="3"/>
        <v>0</v>
      </c>
      <c r="R14" s="72">
        <f t="shared" si="4"/>
        <v>10</v>
      </c>
      <c r="S14" s="72">
        <f t="shared" si="5"/>
        <v>17.77777777777778</v>
      </c>
      <c r="T14" s="72">
        <f t="shared" si="6"/>
        <v>4.444444444444445</v>
      </c>
      <c r="U14" s="72">
        <f t="shared" si="7"/>
        <v>35.55555555555556</v>
      </c>
      <c r="V14" s="72">
        <f t="shared" si="8"/>
        <v>6.666666666666667</v>
      </c>
      <c r="W14" s="72">
        <f t="shared" si="9"/>
        <v>0</v>
      </c>
    </row>
    <row r="15" spans="1:23" s="71" customFormat="1" ht="25.5" customHeight="1">
      <c r="A15" s="9">
        <v>6</v>
      </c>
      <c r="B15" s="78" t="s">
        <v>57</v>
      </c>
      <c r="C15" s="9">
        <v>258</v>
      </c>
      <c r="D15" s="9">
        <v>1</v>
      </c>
      <c r="E15" s="81">
        <v>123</v>
      </c>
      <c r="F15" s="81">
        <v>60</v>
      </c>
      <c r="G15" s="81">
        <v>5</v>
      </c>
      <c r="H15" s="82">
        <v>72</v>
      </c>
      <c r="I15" s="83">
        <v>130</v>
      </c>
      <c r="J15" s="82">
        <v>73</v>
      </c>
      <c r="K15" s="84">
        <v>171</v>
      </c>
      <c r="L15" s="82">
        <v>61</v>
      </c>
      <c r="M15" s="82">
        <v>9</v>
      </c>
      <c r="N15" s="72">
        <f t="shared" si="0"/>
        <v>0.3875968992248062</v>
      </c>
      <c r="O15" s="72">
        <f t="shared" si="1"/>
        <v>47.674418604651166</v>
      </c>
      <c r="P15" s="72">
        <f t="shared" si="2"/>
        <v>23.25581395348837</v>
      </c>
      <c r="Q15" s="72">
        <f t="shared" si="3"/>
        <v>1.937984496124031</v>
      </c>
      <c r="R15" s="72">
        <f t="shared" si="4"/>
        <v>27.906976744186046</v>
      </c>
      <c r="S15" s="72">
        <f t="shared" si="5"/>
        <v>50.3875968992248</v>
      </c>
      <c r="T15" s="72">
        <f t="shared" si="6"/>
        <v>28.294573643410853</v>
      </c>
      <c r="U15" s="72">
        <f t="shared" si="7"/>
        <v>66.27906976744185</v>
      </c>
      <c r="V15" s="72">
        <f t="shared" si="8"/>
        <v>23.643410852713178</v>
      </c>
      <c r="W15" s="72">
        <f t="shared" si="9"/>
        <v>3.488372093023256</v>
      </c>
    </row>
    <row r="16" spans="1:23" s="47" customFormat="1" ht="27" customHeight="1">
      <c r="A16" s="9">
        <v>7</v>
      </c>
      <c r="B16" s="78" t="s">
        <v>58</v>
      </c>
      <c r="C16" s="85">
        <v>127</v>
      </c>
      <c r="D16" s="85">
        <v>3</v>
      </c>
      <c r="E16" s="85">
        <v>93</v>
      </c>
      <c r="F16" s="85">
        <v>11</v>
      </c>
      <c r="G16" s="85">
        <v>3</v>
      </c>
      <c r="H16" s="86">
        <v>16</v>
      </c>
      <c r="I16" s="86">
        <v>53</v>
      </c>
      <c r="J16" s="87">
        <v>32</v>
      </c>
      <c r="K16" s="86">
        <v>54</v>
      </c>
      <c r="L16" s="86">
        <v>48</v>
      </c>
      <c r="M16" s="86">
        <v>4</v>
      </c>
      <c r="N16" s="72">
        <f t="shared" si="0"/>
        <v>2.3622047244094486</v>
      </c>
      <c r="O16" s="72">
        <f t="shared" si="1"/>
        <v>73.22834645669292</v>
      </c>
      <c r="P16" s="72">
        <f t="shared" si="2"/>
        <v>8.661417322834646</v>
      </c>
      <c r="Q16" s="72">
        <f t="shared" si="3"/>
        <v>2.3622047244094486</v>
      </c>
      <c r="R16" s="72">
        <f t="shared" si="4"/>
        <v>12.598425196850393</v>
      </c>
      <c r="S16" s="72">
        <f t="shared" si="5"/>
        <v>41.732283464566926</v>
      </c>
      <c r="T16" s="72">
        <f t="shared" si="6"/>
        <v>25.196850393700785</v>
      </c>
      <c r="U16" s="72">
        <f t="shared" si="7"/>
        <v>42.51968503937008</v>
      </c>
      <c r="V16" s="72">
        <f t="shared" si="8"/>
        <v>37.79527559055118</v>
      </c>
      <c r="W16" s="72">
        <f t="shared" si="9"/>
        <v>3.149606299212598</v>
      </c>
    </row>
    <row r="17" spans="1:23" s="47" customFormat="1" ht="27" customHeight="1">
      <c r="A17" s="9">
        <v>8</v>
      </c>
      <c r="B17" s="78" t="s">
        <v>59</v>
      </c>
      <c r="C17" s="85">
        <v>63</v>
      </c>
      <c r="D17" s="85">
        <v>0</v>
      </c>
      <c r="E17" s="85">
        <v>30</v>
      </c>
      <c r="F17" s="85">
        <v>1</v>
      </c>
      <c r="G17" s="85">
        <v>3</v>
      </c>
      <c r="H17" s="86">
        <v>8</v>
      </c>
      <c r="I17" s="86">
        <v>21</v>
      </c>
      <c r="J17" s="87">
        <v>4</v>
      </c>
      <c r="K17" s="86">
        <v>31</v>
      </c>
      <c r="L17" s="86">
        <v>26</v>
      </c>
      <c r="M17" s="86">
        <v>0</v>
      </c>
      <c r="N17" s="72">
        <f t="shared" si="0"/>
        <v>0</v>
      </c>
      <c r="O17" s="72">
        <f t="shared" si="1"/>
        <v>47.61904761904761</v>
      </c>
      <c r="P17" s="72">
        <f t="shared" si="2"/>
        <v>1.5873015873015872</v>
      </c>
      <c r="Q17" s="72">
        <f t="shared" si="3"/>
        <v>4.761904761904762</v>
      </c>
      <c r="R17" s="72">
        <f t="shared" si="4"/>
        <v>12.698412698412698</v>
      </c>
      <c r="S17" s="72">
        <f t="shared" si="5"/>
        <v>33.33333333333333</v>
      </c>
      <c r="T17" s="72">
        <f t="shared" si="6"/>
        <v>6.349206349206349</v>
      </c>
      <c r="U17" s="72">
        <f t="shared" si="7"/>
        <v>49.2063492063492</v>
      </c>
      <c r="V17" s="72">
        <f t="shared" si="8"/>
        <v>41.269841269841265</v>
      </c>
      <c r="W17" s="72">
        <f t="shared" si="9"/>
        <v>0</v>
      </c>
    </row>
    <row r="18" spans="1:23" s="47" customFormat="1" ht="27" customHeight="1">
      <c r="A18" s="9">
        <v>9</v>
      </c>
      <c r="B18" s="78" t="s">
        <v>60</v>
      </c>
      <c r="C18" s="85">
        <v>118</v>
      </c>
      <c r="D18" s="85">
        <v>1</v>
      </c>
      <c r="E18" s="85">
        <v>70</v>
      </c>
      <c r="F18" s="85">
        <v>11</v>
      </c>
      <c r="G18" s="85">
        <v>2</v>
      </c>
      <c r="H18" s="86">
        <v>6</v>
      </c>
      <c r="I18" s="86">
        <v>24</v>
      </c>
      <c r="J18" s="87">
        <v>1</v>
      </c>
      <c r="K18" s="86">
        <v>118</v>
      </c>
      <c r="L18" s="86">
        <v>34</v>
      </c>
      <c r="M18" s="86">
        <v>1</v>
      </c>
      <c r="N18" s="72">
        <f t="shared" si="0"/>
        <v>0.847457627118644</v>
      </c>
      <c r="O18" s="72">
        <f t="shared" si="1"/>
        <v>59.32203389830508</v>
      </c>
      <c r="P18" s="72">
        <f t="shared" si="2"/>
        <v>9.322033898305085</v>
      </c>
      <c r="Q18" s="72">
        <f t="shared" si="3"/>
        <v>1.694915254237288</v>
      </c>
      <c r="R18" s="72">
        <f t="shared" si="4"/>
        <v>5.084745762711865</v>
      </c>
      <c r="S18" s="72">
        <f t="shared" si="5"/>
        <v>20.33898305084746</v>
      </c>
      <c r="T18" s="72">
        <f t="shared" si="6"/>
        <v>0.847457627118644</v>
      </c>
      <c r="U18" s="95">
        <f t="shared" si="7"/>
        <v>100</v>
      </c>
      <c r="V18" s="72">
        <f t="shared" si="8"/>
        <v>28.8135593220339</v>
      </c>
      <c r="W18" s="72">
        <f t="shared" si="9"/>
        <v>0.847457627118644</v>
      </c>
    </row>
    <row r="19" spans="1:23" s="45" customFormat="1" ht="27" customHeight="1">
      <c r="A19" s="42"/>
      <c r="B19" s="61" t="s">
        <v>40</v>
      </c>
      <c r="C19" s="42">
        <f aca="true" t="shared" si="10" ref="C19:M19">SUM(C10:C18)</f>
        <v>1085</v>
      </c>
      <c r="D19" s="42">
        <f t="shared" si="10"/>
        <v>10</v>
      </c>
      <c r="E19" s="42">
        <f t="shared" si="10"/>
        <v>659</v>
      </c>
      <c r="F19" s="42">
        <f t="shared" si="10"/>
        <v>93</v>
      </c>
      <c r="G19" s="42">
        <f t="shared" si="10"/>
        <v>16</v>
      </c>
      <c r="H19" s="43">
        <f t="shared" si="10"/>
        <v>145</v>
      </c>
      <c r="I19" s="43">
        <f t="shared" si="10"/>
        <v>348</v>
      </c>
      <c r="J19" s="44">
        <f t="shared" si="10"/>
        <v>165</v>
      </c>
      <c r="K19" s="43">
        <f t="shared" si="10"/>
        <v>599</v>
      </c>
      <c r="L19" s="43">
        <f t="shared" si="10"/>
        <v>296</v>
      </c>
      <c r="M19" s="43">
        <f t="shared" si="10"/>
        <v>15</v>
      </c>
      <c r="N19" s="10">
        <f t="shared" si="0"/>
        <v>0.9216589861751152</v>
      </c>
      <c r="O19" s="10">
        <f t="shared" si="1"/>
        <v>60.73732718894009</v>
      </c>
      <c r="P19" s="10">
        <f t="shared" si="2"/>
        <v>8.571428571428571</v>
      </c>
      <c r="Q19" s="10">
        <f t="shared" si="3"/>
        <v>1.4746543778801844</v>
      </c>
      <c r="R19" s="10">
        <f t="shared" si="4"/>
        <v>13.36405529953917</v>
      </c>
      <c r="S19" s="10">
        <f t="shared" si="5"/>
        <v>32.07373271889401</v>
      </c>
      <c r="T19" s="10">
        <f t="shared" si="6"/>
        <v>15.207373271889402</v>
      </c>
      <c r="U19" s="10">
        <f t="shared" si="7"/>
        <v>55.2073732718894</v>
      </c>
      <c r="V19" s="10">
        <f t="shared" si="8"/>
        <v>27.28110599078341</v>
      </c>
      <c r="W19" s="10">
        <f t="shared" si="9"/>
        <v>1.3824884792626728</v>
      </c>
    </row>
    <row r="20" ht="15">
      <c r="A20" s="11"/>
    </row>
    <row r="21" spans="1:23" s="12" customFormat="1" ht="28.5" customHeight="1">
      <c r="A21" s="150" t="s">
        <v>29</v>
      </c>
      <c r="B21" s="149" t="s">
        <v>30</v>
      </c>
      <c r="C21" s="149"/>
      <c r="D21" s="151" t="s">
        <v>31</v>
      </c>
      <c r="E21" s="152"/>
      <c r="F21" s="152"/>
      <c r="G21" s="152"/>
      <c r="H21" s="153"/>
      <c r="I21" s="154" t="s">
        <v>32</v>
      </c>
      <c r="J21" s="154"/>
      <c r="K21" s="154"/>
      <c r="L21" s="154"/>
      <c r="M21" s="154" t="s">
        <v>33</v>
      </c>
      <c r="N21" s="154"/>
      <c r="O21" s="154"/>
      <c r="P21" s="154"/>
      <c r="Q21" s="154"/>
      <c r="R21" s="149" t="s">
        <v>34</v>
      </c>
      <c r="S21" s="149"/>
      <c r="T21" s="149"/>
      <c r="U21" s="149"/>
      <c r="V21" s="149"/>
      <c r="W21" s="149"/>
    </row>
    <row r="22" spans="1:23" s="12" customFormat="1" ht="28.5" customHeight="1">
      <c r="A22" s="150"/>
      <c r="B22" s="149" t="s">
        <v>35</v>
      </c>
      <c r="C22" s="149"/>
      <c r="D22" s="151" t="s">
        <v>36</v>
      </c>
      <c r="E22" s="152"/>
      <c r="F22" s="152"/>
      <c r="G22" s="152"/>
      <c r="H22" s="153"/>
      <c r="I22" s="154" t="s">
        <v>37</v>
      </c>
      <c r="J22" s="154"/>
      <c r="K22" s="154"/>
      <c r="L22" s="154"/>
      <c r="M22" s="154" t="s">
        <v>38</v>
      </c>
      <c r="N22" s="154"/>
      <c r="O22" s="154"/>
      <c r="P22" s="154"/>
      <c r="Q22" s="154"/>
      <c r="R22" s="149" t="s">
        <v>39</v>
      </c>
      <c r="S22" s="149"/>
      <c r="T22" s="149"/>
      <c r="U22" s="149"/>
      <c r="V22" s="149"/>
      <c r="W22" s="149"/>
    </row>
    <row r="23" spans="2:22" s="6" customFormat="1" ht="18.75" customHeight="1">
      <c r="B23" s="63"/>
      <c r="P23" s="160"/>
      <c r="Q23" s="160"/>
      <c r="R23" s="160"/>
      <c r="S23" s="160"/>
      <c r="T23" s="160"/>
      <c r="U23" s="160"/>
      <c r="V23" s="160"/>
    </row>
    <row r="24" spans="1:22" s="6" customFormat="1" ht="15" customHeight="1">
      <c r="A24" s="155"/>
      <c r="B24" s="155"/>
      <c r="F24" s="13"/>
      <c r="P24" s="161"/>
      <c r="Q24" s="161"/>
      <c r="R24" s="161"/>
      <c r="S24" s="161"/>
      <c r="T24" s="161"/>
      <c r="U24" s="161"/>
      <c r="V24" s="161"/>
    </row>
    <row r="25" spans="1:22" s="6" customFormat="1" ht="15" customHeight="1">
      <c r="A25" s="14"/>
      <c r="B25" s="64"/>
      <c r="P25" s="162"/>
      <c r="Q25" s="162"/>
      <c r="R25" s="162"/>
      <c r="S25" s="162"/>
      <c r="T25" s="162"/>
      <c r="U25" s="162"/>
      <c r="V25" s="162"/>
    </row>
  </sheetData>
  <sheetProtection/>
  <mergeCells count="26">
    <mergeCell ref="P23:V23"/>
    <mergeCell ref="A24:B24"/>
    <mergeCell ref="P24:V24"/>
    <mergeCell ref="P25:V25"/>
    <mergeCell ref="M21:Q21"/>
    <mergeCell ref="R21:W21"/>
    <mergeCell ref="B22:C22"/>
    <mergeCell ref="D22:H22"/>
    <mergeCell ref="I22:L22"/>
    <mergeCell ref="M22:Q22"/>
    <mergeCell ref="R22:W22"/>
    <mergeCell ref="A21:A22"/>
    <mergeCell ref="B21:C21"/>
    <mergeCell ref="D21:H21"/>
    <mergeCell ref="I21:L21"/>
    <mergeCell ref="A5:W5"/>
    <mergeCell ref="A8:A9"/>
    <mergeCell ref="B8:B9"/>
    <mergeCell ref="C8:C9"/>
    <mergeCell ref="D8:M8"/>
    <mergeCell ref="N8:W8"/>
    <mergeCell ref="A6:W6"/>
    <mergeCell ref="A1:C1"/>
    <mergeCell ref="D1:W1"/>
    <mergeCell ref="A2:C2"/>
    <mergeCell ref="D2:W2"/>
  </mergeCells>
  <printOptions/>
  <pageMargins left="0.27" right="0.2" top="0.6" bottom="1" header="0.24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G8" sqref="G8"/>
    </sheetView>
  </sheetViews>
  <sheetFormatPr defaultColWidth="9.00390625" defaultRowHeight="15.75"/>
  <cols>
    <col min="1" max="1" width="4.625" style="8" customWidth="1"/>
    <col min="2" max="2" width="13.125" style="8" customWidth="1"/>
    <col min="3" max="3" width="7.25390625" style="8" customWidth="1"/>
    <col min="4" max="4" width="5.25390625" style="8" customWidth="1"/>
    <col min="5" max="5" width="5.125" style="8" customWidth="1"/>
    <col min="6" max="6" width="5.50390625" style="8" customWidth="1"/>
    <col min="7" max="7" width="5.00390625" style="8" customWidth="1"/>
    <col min="8" max="8" width="4.375" style="8" customWidth="1"/>
    <col min="9" max="9" width="4.875" style="8" customWidth="1"/>
    <col min="10" max="10" width="5.125" style="8" customWidth="1"/>
    <col min="11" max="11" width="5.25390625" style="8" customWidth="1"/>
    <col min="12" max="12" width="4.875" style="8" customWidth="1"/>
    <col min="13" max="13" width="5.125" style="8" customWidth="1"/>
    <col min="14" max="14" width="5.50390625" style="8" customWidth="1"/>
    <col min="15" max="15" width="5.00390625" style="8" customWidth="1"/>
    <col min="16" max="16" width="4.75390625" style="8" customWidth="1"/>
    <col min="17" max="17" width="5.125" style="8" customWidth="1"/>
    <col min="18" max="18" width="5.00390625" style="8" customWidth="1"/>
    <col min="19" max="19" width="5.625" style="8" customWidth="1"/>
    <col min="20" max="20" width="5.00390625" style="8" customWidth="1"/>
    <col min="21" max="22" width="4.875" style="8" customWidth="1"/>
    <col min="23" max="23" width="4.625" style="8" customWidth="1"/>
    <col min="24" max="16384" width="9.00390625" style="8" customWidth="1"/>
  </cols>
  <sheetData>
    <row r="1" spans="1:23" ht="15.75">
      <c r="A1" s="134" t="s">
        <v>70</v>
      </c>
      <c r="B1" s="134"/>
      <c r="C1" s="134"/>
      <c r="D1" s="134" t="s">
        <v>23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3" ht="15.75">
      <c r="A2" s="134" t="s">
        <v>71</v>
      </c>
      <c r="B2" s="134"/>
      <c r="C2" s="134"/>
      <c r="D2" s="134" t="s">
        <v>24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 ht="16.5">
      <c r="A3" s="41"/>
      <c r="B3" s="88" t="s">
        <v>68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8.75" customHeight="1">
      <c r="A4" s="170" t="s">
        <v>41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</row>
    <row r="5" spans="1:23" ht="18.75" customHeight="1">
      <c r="A5" s="143" t="s">
        <v>72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</row>
    <row r="6" spans="1:23" ht="18.75" customHeight="1">
      <c r="A6" s="163" t="s">
        <v>0</v>
      </c>
      <c r="B6" s="165" t="s">
        <v>26</v>
      </c>
      <c r="C6" s="163" t="s">
        <v>42</v>
      </c>
      <c r="D6" s="167" t="s">
        <v>77</v>
      </c>
      <c r="E6" s="168"/>
      <c r="F6" s="168"/>
      <c r="G6" s="168"/>
      <c r="H6" s="168"/>
      <c r="I6" s="168"/>
      <c r="J6" s="168"/>
      <c r="K6" s="168"/>
      <c r="L6" s="168"/>
      <c r="M6" s="169"/>
      <c r="N6" s="167" t="s">
        <v>78</v>
      </c>
      <c r="O6" s="168"/>
      <c r="P6" s="168"/>
      <c r="Q6" s="168"/>
      <c r="R6" s="168"/>
      <c r="S6" s="168"/>
      <c r="T6" s="168"/>
      <c r="U6" s="168"/>
      <c r="V6" s="168"/>
      <c r="W6" s="169"/>
    </row>
    <row r="7" spans="1:23" ht="29.25" customHeight="1">
      <c r="A7" s="164"/>
      <c r="B7" s="166"/>
      <c r="C7" s="164"/>
      <c r="D7" s="42">
        <v>1</v>
      </c>
      <c r="E7" s="42">
        <v>2</v>
      </c>
      <c r="F7" s="42">
        <v>3</v>
      </c>
      <c r="G7" s="42">
        <v>4</v>
      </c>
      <c r="H7" s="4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96">
        <v>1</v>
      </c>
      <c r="O7" s="96">
        <v>2</v>
      </c>
      <c r="P7" s="96">
        <v>3</v>
      </c>
      <c r="Q7" s="96">
        <v>4</v>
      </c>
      <c r="R7" s="96">
        <v>5</v>
      </c>
      <c r="S7" s="96">
        <v>6</v>
      </c>
      <c r="T7" s="96">
        <v>7</v>
      </c>
      <c r="U7" s="96">
        <v>8</v>
      </c>
      <c r="V7" s="96">
        <v>9</v>
      </c>
      <c r="W7" s="96">
        <v>10</v>
      </c>
    </row>
    <row r="8" spans="1:23" s="69" customFormat="1" ht="27" customHeight="1">
      <c r="A8" s="111">
        <v>1</v>
      </c>
      <c r="B8" s="112" t="s">
        <v>52</v>
      </c>
      <c r="C8" s="113">
        <v>63</v>
      </c>
      <c r="D8" s="113">
        <v>0</v>
      </c>
      <c r="E8" s="113">
        <v>18</v>
      </c>
      <c r="F8" s="113">
        <v>5</v>
      </c>
      <c r="G8" s="113">
        <v>2</v>
      </c>
      <c r="H8" s="114">
        <v>7</v>
      </c>
      <c r="I8" s="114">
        <v>25</v>
      </c>
      <c r="J8" s="115">
        <v>13</v>
      </c>
      <c r="K8" s="114">
        <v>28</v>
      </c>
      <c r="L8" s="114">
        <v>2</v>
      </c>
      <c r="M8" s="114">
        <v>0</v>
      </c>
      <c r="N8" s="116">
        <f>D8/C8*100</f>
        <v>0</v>
      </c>
      <c r="O8" s="116">
        <f>E8/C8*100</f>
        <v>28.57142857142857</v>
      </c>
      <c r="P8" s="116">
        <f>F8/C8*100</f>
        <v>7.936507936507936</v>
      </c>
      <c r="Q8" s="116">
        <f>G8/C8*100</f>
        <v>3.1746031746031744</v>
      </c>
      <c r="R8" s="116">
        <f>H8/C8*100</f>
        <v>11.11111111111111</v>
      </c>
      <c r="S8" s="116">
        <f>I8/C8*100</f>
        <v>39.682539682539684</v>
      </c>
      <c r="T8" s="116">
        <f>J8/C8*100</f>
        <v>20.634920634920633</v>
      </c>
      <c r="U8" s="116">
        <f>K8/C8*100</f>
        <v>44.44444444444444</v>
      </c>
      <c r="V8" s="116">
        <f>L8/C8*100</f>
        <v>3.1746031746031744</v>
      </c>
      <c r="W8" s="116">
        <f>M8/C8*100</f>
        <v>0</v>
      </c>
    </row>
    <row r="9" spans="1:23" s="70" customFormat="1" ht="22.5" customHeight="1">
      <c r="A9" s="92">
        <v>2</v>
      </c>
      <c r="B9" s="97" t="s">
        <v>53</v>
      </c>
      <c r="C9" s="92">
        <v>20</v>
      </c>
      <c r="D9" s="92">
        <v>0</v>
      </c>
      <c r="E9" s="92">
        <v>19</v>
      </c>
      <c r="F9" s="92">
        <v>0</v>
      </c>
      <c r="G9" s="92">
        <v>0</v>
      </c>
      <c r="H9" s="93">
        <v>0</v>
      </c>
      <c r="I9" s="93">
        <v>4</v>
      </c>
      <c r="J9" s="94">
        <v>0</v>
      </c>
      <c r="K9" s="93">
        <v>7</v>
      </c>
      <c r="L9" s="93">
        <v>1</v>
      </c>
      <c r="M9" s="93">
        <v>3</v>
      </c>
      <c r="N9" s="52">
        <f aca="true" t="shared" si="0" ref="N9:N17">D9/C9*100</f>
        <v>0</v>
      </c>
      <c r="O9" s="52">
        <f aca="true" t="shared" si="1" ref="O9:O17">E9/C9*100</f>
        <v>95</v>
      </c>
      <c r="P9" s="52">
        <f aca="true" t="shared" si="2" ref="P9:P17">F9/C9*100</f>
        <v>0</v>
      </c>
      <c r="Q9" s="52">
        <f aca="true" t="shared" si="3" ref="Q9:Q17">G9/C9*100</f>
        <v>0</v>
      </c>
      <c r="R9" s="52">
        <f aca="true" t="shared" si="4" ref="R9:R17">H9/C9*100</f>
        <v>0</v>
      </c>
      <c r="S9" s="52">
        <f aca="true" t="shared" si="5" ref="S9:S17">I9/C9*100</f>
        <v>20</v>
      </c>
      <c r="T9" s="52">
        <f aca="true" t="shared" si="6" ref="T9:T17">J9/C9*100</f>
        <v>0</v>
      </c>
      <c r="U9" s="52">
        <f aca="true" t="shared" si="7" ref="U9:U17">K9/C9*100</f>
        <v>35</v>
      </c>
      <c r="V9" s="52">
        <f aca="true" t="shared" si="8" ref="V9:V17">L9/C9*100</f>
        <v>5</v>
      </c>
      <c r="W9" s="52">
        <f aca="true" t="shared" si="9" ref="W9:W17">M9/C9*100</f>
        <v>15</v>
      </c>
    </row>
    <row r="10" spans="1:23" s="50" customFormat="1" ht="27" customHeight="1">
      <c r="A10" s="92">
        <v>3</v>
      </c>
      <c r="B10" s="97" t="s">
        <v>54</v>
      </c>
      <c r="C10" s="92">
        <v>153</v>
      </c>
      <c r="D10" s="98">
        <v>0</v>
      </c>
      <c r="E10" s="98">
        <v>93</v>
      </c>
      <c r="F10" s="98">
        <v>0</v>
      </c>
      <c r="G10" s="98">
        <v>0</v>
      </c>
      <c r="H10" s="99">
        <v>1</v>
      </c>
      <c r="I10" s="99">
        <v>45</v>
      </c>
      <c r="J10" s="100">
        <v>60</v>
      </c>
      <c r="K10" s="99">
        <v>62</v>
      </c>
      <c r="L10" s="99">
        <v>13</v>
      </c>
      <c r="M10" s="99">
        <v>0</v>
      </c>
      <c r="N10" s="52">
        <f t="shared" si="0"/>
        <v>0</v>
      </c>
      <c r="O10" s="52">
        <f t="shared" si="1"/>
        <v>60.78431372549019</v>
      </c>
      <c r="P10" s="52">
        <f t="shared" si="2"/>
        <v>0</v>
      </c>
      <c r="Q10" s="52">
        <f t="shared" si="3"/>
        <v>0</v>
      </c>
      <c r="R10" s="52">
        <f t="shared" si="4"/>
        <v>0.6535947712418301</v>
      </c>
      <c r="S10" s="52">
        <f t="shared" si="5"/>
        <v>29.411764705882355</v>
      </c>
      <c r="T10" s="52">
        <f t="shared" si="6"/>
        <v>39.21568627450981</v>
      </c>
      <c r="U10" s="52">
        <f t="shared" si="7"/>
        <v>40.52287581699346</v>
      </c>
      <c r="V10" s="52">
        <f t="shared" si="8"/>
        <v>8.49673202614379</v>
      </c>
      <c r="W10" s="52">
        <f t="shared" si="9"/>
        <v>0</v>
      </c>
    </row>
    <row r="11" spans="1:23" s="70" customFormat="1" ht="29.25" customHeight="1">
      <c r="A11" s="92">
        <v>4</v>
      </c>
      <c r="B11" s="97" t="s">
        <v>55</v>
      </c>
      <c r="C11" s="92">
        <v>70</v>
      </c>
      <c r="D11" s="92">
        <v>0</v>
      </c>
      <c r="E11" s="92">
        <v>64</v>
      </c>
      <c r="F11" s="92">
        <v>3</v>
      </c>
      <c r="G11" s="92">
        <v>0</v>
      </c>
      <c r="H11" s="93">
        <v>3</v>
      </c>
      <c r="I11" s="93">
        <v>12</v>
      </c>
      <c r="J11" s="94">
        <v>1</v>
      </c>
      <c r="K11" s="93">
        <v>18</v>
      </c>
      <c r="L11" s="93">
        <v>0</v>
      </c>
      <c r="M11" s="93">
        <v>0</v>
      </c>
      <c r="N11" s="52">
        <f t="shared" si="0"/>
        <v>0</v>
      </c>
      <c r="O11" s="52">
        <f t="shared" si="1"/>
        <v>91.42857142857143</v>
      </c>
      <c r="P11" s="52">
        <f t="shared" si="2"/>
        <v>4.285714285714286</v>
      </c>
      <c r="Q11" s="52">
        <f t="shared" si="3"/>
        <v>0</v>
      </c>
      <c r="R11" s="52">
        <f t="shared" si="4"/>
        <v>4.285714285714286</v>
      </c>
      <c r="S11" s="52">
        <f t="shared" si="5"/>
        <v>17.142857142857142</v>
      </c>
      <c r="T11" s="52">
        <f t="shared" si="6"/>
        <v>1.4285714285714286</v>
      </c>
      <c r="U11" s="52">
        <f t="shared" si="7"/>
        <v>25.71428571428571</v>
      </c>
      <c r="V11" s="52">
        <f t="shared" si="8"/>
        <v>0</v>
      </c>
      <c r="W11" s="52">
        <f t="shared" si="9"/>
        <v>0</v>
      </c>
    </row>
    <row r="12" spans="1:23" s="70" customFormat="1" ht="24.75" customHeight="1">
      <c r="A12" s="92">
        <v>5</v>
      </c>
      <c r="B12" s="97" t="s">
        <v>56</v>
      </c>
      <c r="C12" s="92">
        <v>84</v>
      </c>
      <c r="D12" s="98">
        <v>0</v>
      </c>
      <c r="E12" s="98">
        <v>84</v>
      </c>
      <c r="F12" s="98">
        <v>0</v>
      </c>
      <c r="G12" s="98">
        <v>0</v>
      </c>
      <c r="H12" s="99">
        <v>11</v>
      </c>
      <c r="I12" s="93">
        <v>5</v>
      </c>
      <c r="J12" s="100">
        <v>4</v>
      </c>
      <c r="K12" s="99">
        <v>8</v>
      </c>
      <c r="L12" s="99">
        <v>0</v>
      </c>
      <c r="M12" s="99">
        <v>0</v>
      </c>
      <c r="N12" s="52">
        <f t="shared" si="0"/>
        <v>0</v>
      </c>
      <c r="O12" s="52">
        <f t="shared" si="1"/>
        <v>100</v>
      </c>
      <c r="P12" s="52">
        <f t="shared" si="2"/>
        <v>0</v>
      </c>
      <c r="Q12" s="52">
        <f t="shared" si="3"/>
        <v>0</v>
      </c>
      <c r="R12" s="52">
        <f t="shared" si="4"/>
        <v>13.095238095238097</v>
      </c>
      <c r="S12" s="52">
        <f t="shared" si="5"/>
        <v>5.952380952380952</v>
      </c>
      <c r="T12" s="52">
        <f t="shared" si="6"/>
        <v>4.761904761904762</v>
      </c>
      <c r="U12" s="52">
        <f t="shared" si="7"/>
        <v>9.523809523809524</v>
      </c>
      <c r="V12" s="52">
        <f t="shared" si="8"/>
        <v>0</v>
      </c>
      <c r="W12" s="52">
        <f t="shared" si="9"/>
        <v>0</v>
      </c>
    </row>
    <row r="13" spans="1:23" s="51" customFormat="1" ht="25.5" customHeight="1">
      <c r="A13" s="92">
        <v>6</v>
      </c>
      <c r="B13" s="97" t="s">
        <v>57</v>
      </c>
      <c r="C13" s="92">
        <v>61</v>
      </c>
      <c r="D13" s="92">
        <v>0</v>
      </c>
      <c r="E13" s="92">
        <v>61</v>
      </c>
      <c r="F13" s="92">
        <v>3</v>
      </c>
      <c r="G13" s="92">
        <v>2</v>
      </c>
      <c r="H13" s="93">
        <v>1</v>
      </c>
      <c r="I13" s="101">
        <v>61</v>
      </c>
      <c r="J13" s="93">
        <v>5</v>
      </c>
      <c r="K13" s="94">
        <v>26</v>
      </c>
      <c r="L13" s="93">
        <v>0</v>
      </c>
      <c r="M13" s="93">
        <v>0</v>
      </c>
      <c r="N13" s="52">
        <f t="shared" si="0"/>
        <v>0</v>
      </c>
      <c r="O13" s="52">
        <f t="shared" si="1"/>
        <v>100</v>
      </c>
      <c r="P13" s="52">
        <f t="shared" si="2"/>
        <v>4.918032786885246</v>
      </c>
      <c r="Q13" s="52">
        <f t="shared" si="3"/>
        <v>3.278688524590164</v>
      </c>
      <c r="R13" s="52">
        <f t="shared" si="4"/>
        <v>1.639344262295082</v>
      </c>
      <c r="S13" s="52">
        <f t="shared" si="5"/>
        <v>100</v>
      </c>
      <c r="T13" s="52">
        <f t="shared" si="6"/>
        <v>8.19672131147541</v>
      </c>
      <c r="U13" s="52">
        <f t="shared" si="7"/>
        <v>42.62295081967213</v>
      </c>
      <c r="V13" s="52">
        <f t="shared" si="8"/>
        <v>0</v>
      </c>
      <c r="W13" s="52">
        <f t="shared" si="9"/>
        <v>0</v>
      </c>
    </row>
    <row r="14" spans="1:23" s="50" customFormat="1" ht="27" customHeight="1">
      <c r="A14" s="92">
        <v>7</v>
      </c>
      <c r="B14" s="97" t="s">
        <v>58</v>
      </c>
      <c r="C14" s="98">
        <v>69</v>
      </c>
      <c r="D14" s="98">
        <v>0</v>
      </c>
      <c r="E14" s="98">
        <v>54</v>
      </c>
      <c r="F14" s="98">
        <v>17</v>
      </c>
      <c r="G14" s="98">
        <v>1</v>
      </c>
      <c r="H14" s="99">
        <v>1</v>
      </c>
      <c r="I14" s="99">
        <v>12</v>
      </c>
      <c r="J14" s="100">
        <v>16</v>
      </c>
      <c r="K14" s="99">
        <v>32</v>
      </c>
      <c r="L14" s="99">
        <v>13</v>
      </c>
      <c r="M14" s="99">
        <v>0</v>
      </c>
      <c r="N14" s="52">
        <f t="shared" si="0"/>
        <v>0</v>
      </c>
      <c r="O14" s="52">
        <f t="shared" si="1"/>
        <v>78.26086956521739</v>
      </c>
      <c r="P14" s="52">
        <f t="shared" si="2"/>
        <v>24.637681159420293</v>
      </c>
      <c r="Q14" s="52">
        <f t="shared" si="3"/>
        <v>1.4492753623188406</v>
      </c>
      <c r="R14" s="52">
        <f t="shared" si="4"/>
        <v>1.4492753623188406</v>
      </c>
      <c r="S14" s="52">
        <f t="shared" si="5"/>
        <v>17.391304347826086</v>
      </c>
      <c r="T14" s="52">
        <f t="shared" si="6"/>
        <v>23.18840579710145</v>
      </c>
      <c r="U14" s="52">
        <f t="shared" si="7"/>
        <v>46.3768115942029</v>
      </c>
      <c r="V14" s="52">
        <f t="shared" si="8"/>
        <v>18.84057971014493</v>
      </c>
      <c r="W14" s="52">
        <f t="shared" si="9"/>
        <v>0</v>
      </c>
    </row>
    <row r="15" spans="1:23" s="50" customFormat="1" ht="27" customHeight="1">
      <c r="A15" s="92">
        <v>8</v>
      </c>
      <c r="B15" s="97" t="s">
        <v>59</v>
      </c>
      <c r="C15" s="98">
        <v>61</v>
      </c>
      <c r="D15" s="98">
        <v>0</v>
      </c>
      <c r="E15" s="98">
        <v>22</v>
      </c>
      <c r="F15" s="98">
        <v>1</v>
      </c>
      <c r="G15" s="98">
        <v>0</v>
      </c>
      <c r="H15" s="99">
        <v>7</v>
      </c>
      <c r="I15" s="99">
        <v>25</v>
      </c>
      <c r="J15" s="100">
        <v>13</v>
      </c>
      <c r="K15" s="99">
        <v>28</v>
      </c>
      <c r="L15" s="99">
        <v>2</v>
      </c>
      <c r="M15" s="99">
        <v>0</v>
      </c>
      <c r="N15" s="52">
        <f t="shared" si="0"/>
        <v>0</v>
      </c>
      <c r="O15" s="52">
        <f t="shared" si="1"/>
        <v>36.0655737704918</v>
      </c>
      <c r="P15" s="52">
        <f t="shared" si="2"/>
        <v>1.639344262295082</v>
      </c>
      <c r="Q15" s="52">
        <f t="shared" si="3"/>
        <v>0</v>
      </c>
      <c r="R15" s="52">
        <f t="shared" si="4"/>
        <v>11.475409836065573</v>
      </c>
      <c r="S15" s="52">
        <f t="shared" si="5"/>
        <v>40.98360655737705</v>
      </c>
      <c r="T15" s="52">
        <f t="shared" si="6"/>
        <v>21.311475409836063</v>
      </c>
      <c r="U15" s="52">
        <f t="shared" si="7"/>
        <v>45.90163934426229</v>
      </c>
      <c r="V15" s="52">
        <f t="shared" si="8"/>
        <v>3.278688524590164</v>
      </c>
      <c r="W15" s="52">
        <f t="shared" si="9"/>
        <v>0</v>
      </c>
    </row>
    <row r="16" spans="1:23" s="50" customFormat="1" ht="27" customHeight="1">
      <c r="A16" s="92">
        <v>9</v>
      </c>
      <c r="B16" s="97" t="s">
        <v>60</v>
      </c>
      <c r="C16" s="98">
        <v>136</v>
      </c>
      <c r="D16" s="98">
        <v>3</v>
      </c>
      <c r="E16" s="98">
        <v>48</v>
      </c>
      <c r="F16" s="98">
        <v>3</v>
      </c>
      <c r="G16" s="98">
        <v>2</v>
      </c>
      <c r="H16" s="99">
        <v>7</v>
      </c>
      <c r="I16" s="99">
        <v>12</v>
      </c>
      <c r="J16" s="100">
        <v>1</v>
      </c>
      <c r="K16" s="99">
        <v>110</v>
      </c>
      <c r="L16" s="99">
        <v>2</v>
      </c>
      <c r="M16" s="99">
        <v>0</v>
      </c>
      <c r="N16" s="52">
        <f t="shared" si="0"/>
        <v>2.2058823529411766</v>
      </c>
      <c r="O16" s="52">
        <f t="shared" si="1"/>
        <v>35.294117647058826</v>
      </c>
      <c r="P16" s="52">
        <f t="shared" si="2"/>
        <v>2.2058823529411766</v>
      </c>
      <c r="Q16" s="52">
        <f t="shared" si="3"/>
        <v>1.4705882352941175</v>
      </c>
      <c r="R16" s="52">
        <f t="shared" si="4"/>
        <v>5.147058823529411</v>
      </c>
      <c r="S16" s="52">
        <f t="shared" si="5"/>
        <v>8.823529411764707</v>
      </c>
      <c r="T16" s="52">
        <f t="shared" si="6"/>
        <v>0.7352941176470588</v>
      </c>
      <c r="U16" s="52">
        <f t="shared" si="7"/>
        <v>80.88235294117648</v>
      </c>
      <c r="V16" s="52">
        <f t="shared" si="8"/>
        <v>1.4705882352941175</v>
      </c>
      <c r="W16" s="52">
        <f t="shared" si="9"/>
        <v>0</v>
      </c>
    </row>
    <row r="17" spans="1:23" s="53" customFormat="1" ht="27" customHeight="1">
      <c r="A17" s="42"/>
      <c r="B17" s="102" t="s">
        <v>40</v>
      </c>
      <c r="C17" s="42">
        <f aca="true" t="shared" si="10" ref="C17:M17">SUM(C8:C16)</f>
        <v>717</v>
      </c>
      <c r="D17" s="42">
        <f t="shared" si="10"/>
        <v>3</v>
      </c>
      <c r="E17" s="42">
        <f t="shared" si="10"/>
        <v>463</v>
      </c>
      <c r="F17" s="42">
        <f t="shared" si="10"/>
        <v>32</v>
      </c>
      <c r="G17" s="42">
        <f t="shared" si="10"/>
        <v>7</v>
      </c>
      <c r="H17" s="43">
        <f t="shared" si="10"/>
        <v>38</v>
      </c>
      <c r="I17" s="43">
        <f t="shared" si="10"/>
        <v>201</v>
      </c>
      <c r="J17" s="44">
        <f t="shared" si="10"/>
        <v>113</v>
      </c>
      <c r="K17" s="43">
        <f t="shared" si="10"/>
        <v>319</v>
      </c>
      <c r="L17" s="43">
        <f t="shared" si="10"/>
        <v>33</v>
      </c>
      <c r="M17" s="43">
        <f t="shared" si="10"/>
        <v>3</v>
      </c>
      <c r="N17" s="103">
        <f t="shared" si="0"/>
        <v>0.41841004184100417</v>
      </c>
      <c r="O17" s="103">
        <f t="shared" si="1"/>
        <v>64.57461645746164</v>
      </c>
      <c r="P17" s="103">
        <f t="shared" si="2"/>
        <v>4.463040446304045</v>
      </c>
      <c r="Q17" s="103">
        <f t="shared" si="3"/>
        <v>0.9762900976290098</v>
      </c>
      <c r="R17" s="103">
        <f t="shared" si="4"/>
        <v>5.299860529986053</v>
      </c>
      <c r="S17" s="103">
        <f t="shared" si="5"/>
        <v>28.03347280334728</v>
      </c>
      <c r="T17" s="103">
        <f t="shared" si="6"/>
        <v>15.760111576011157</v>
      </c>
      <c r="U17" s="103">
        <f t="shared" si="7"/>
        <v>44.490934449093444</v>
      </c>
      <c r="V17" s="103">
        <f t="shared" si="8"/>
        <v>4.602510460251046</v>
      </c>
      <c r="W17" s="103">
        <f t="shared" si="9"/>
        <v>0.41841004184100417</v>
      </c>
    </row>
    <row r="18" spans="1:23" ht="33" customHeight="1">
      <c r="A18" s="150" t="s">
        <v>29</v>
      </c>
      <c r="B18" s="149" t="s">
        <v>30</v>
      </c>
      <c r="C18" s="149"/>
      <c r="D18" s="154" t="s">
        <v>31</v>
      </c>
      <c r="E18" s="154"/>
      <c r="F18" s="154"/>
      <c r="G18" s="154"/>
      <c r="H18" s="154"/>
      <c r="I18" s="154" t="s">
        <v>32</v>
      </c>
      <c r="J18" s="154"/>
      <c r="K18" s="154"/>
      <c r="L18" s="154"/>
      <c r="M18" s="154" t="s">
        <v>33</v>
      </c>
      <c r="N18" s="154"/>
      <c r="O18" s="154"/>
      <c r="P18" s="154"/>
      <c r="Q18" s="154"/>
      <c r="R18" s="149" t="s">
        <v>34</v>
      </c>
      <c r="S18" s="149"/>
      <c r="T18" s="149"/>
      <c r="U18" s="149"/>
      <c r="V18" s="149"/>
      <c r="W18" s="149"/>
    </row>
    <row r="19" spans="1:23" s="6" customFormat="1" ht="42.75" customHeight="1">
      <c r="A19" s="150"/>
      <c r="B19" s="149" t="s">
        <v>35</v>
      </c>
      <c r="C19" s="149"/>
      <c r="D19" s="151" t="s">
        <v>36</v>
      </c>
      <c r="E19" s="152"/>
      <c r="F19" s="152"/>
      <c r="G19" s="152"/>
      <c r="H19" s="153"/>
      <c r="I19" s="154" t="s">
        <v>37</v>
      </c>
      <c r="J19" s="154"/>
      <c r="K19" s="154"/>
      <c r="L19" s="154"/>
      <c r="M19" s="154" t="s">
        <v>38</v>
      </c>
      <c r="N19" s="154"/>
      <c r="O19" s="154"/>
      <c r="P19" s="154"/>
      <c r="Q19" s="154"/>
      <c r="R19" s="149" t="s">
        <v>39</v>
      </c>
      <c r="S19" s="149"/>
      <c r="T19" s="149"/>
      <c r="U19" s="149"/>
      <c r="V19" s="149"/>
      <c r="W19" s="149"/>
    </row>
    <row r="20" spans="1:22" s="6" customFormat="1" ht="15" customHeight="1">
      <c r="A20" s="48"/>
      <c r="B20" s="48"/>
      <c r="F20" s="13"/>
      <c r="P20" s="14"/>
      <c r="Q20" s="14"/>
      <c r="R20" s="14"/>
      <c r="S20" s="14"/>
      <c r="T20" s="14"/>
      <c r="U20" s="14"/>
      <c r="V20" s="14"/>
    </row>
    <row r="21" spans="1:22" s="6" customFormat="1" ht="15" customHeight="1">
      <c r="A21" s="14"/>
      <c r="B21" s="14"/>
      <c r="P21" s="49"/>
      <c r="Q21" s="49"/>
      <c r="R21" s="49"/>
      <c r="S21" s="49"/>
      <c r="T21" s="49"/>
      <c r="U21" s="49"/>
      <c r="V21" s="49"/>
    </row>
  </sheetData>
  <sheetProtection/>
  <mergeCells count="22">
    <mergeCell ref="A1:C1"/>
    <mergeCell ref="D1:W1"/>
    <mergeCell ref="A2:C2"/>
    <mergeCell ref="D2:W2"/>
    <mergeCell ref="A4:W4"/>
    <mergeCell ref="A5:W5"/>
    <mergeCell ref="A6:A7"/>
    <mergeCell ref="B6:B7"/>
    <mergeCell ref="C6:C7"/>
    <mergeCell ref="D6:M6"/>
    <mergeCell ref="N6:W6"/>
    <mergeCell ref="A18:A19"/>
    <mergeCell ref="B18:C18"/>
    <mergeCell ref="D18:H18"/>
    <mergeCell ref="I18:L18"/>
    <mergeCell ref="M18:Q18"/>
    <mergeCell ref="R18:W18"/>
    <mergeCell ref="B19:C19"/>
    <mergeCell ref="D19:H19"/>
    <mergeCell ref="I19:L19"/>
    <mergeCell ref="M19:Q19"/>
    <mergeCell ref="R19:W19"/>
  </mergeCells>
  <printOptions/>
  <pageMargins left="0.25" right="0.2" top="1" bottom="1" header="0.5" footer="0.5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zoomScale="136" zoomScaleNormal="136" zoomScalePageLayoutView="0" workbookViewId="0" topLeftCell="A10">
      <selection activeCell="F23" sqref="F23"/>
    </sheetView>
  </sheetViews>
  <sheetFormatPr defaultColWidth="9.00390625" defaultRowHeight="15.75"/>
  <cols>
    <col min="1" max="1" width="5.25390625" style="0" customWidth="1"/>
    <col min="2" max="2" width="23.25390625" style="55" customWidth="1"/>
    <col min="3" max="3" width="13.75390625" style="0" customWidth="1"/>
    <col min="4" max="4" width="10.625" style="0" customWidth="1"/>
    <col min="5" max="5" width="11.25390625" style="0" customWidth="1"/>
    <col min="6" max="6" width="5.625" style="0" customWidth="1"/>
    <col min="7" max="7" width="7.25390625" style="0" customWidth="1"/>
    <col min="10" max="10" width="6.625" style="0" customWidth="1"/>
    <col min="11" max="11" width="7.375" style="0" customWidth="1"/>
    <col min="12" max="12" width="8.875" style="0" customWidth="1"/>
  </cols>
  <sheetData>
    <row r="1" spans="1:12" ht="15.75">
      <c r="A1" s="134" t="s">
        <v>70</v>
      </c>
      <c r="B1" s="134"/>
      <c r="C1" s="134" t="s">
        <v>23</v>
      </c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.75">
      <c r="A2" s="134" t="s">
        <v>71</v>
      </c>
      <c r="B2" s="134"/>
      <c r="C2" s="134" t="s">
        <v>24</v>
      </c>
      <c r="D2" s="134"/>
      <c r="E2" s="134"/>
      <c r="F2" s="134"/>
      <c r="G2" s="134"/>
      <c r="H2" s="134"/>
      <c r="I2" s="134"/>
      <c r="J2" s="134"/>
      <c r="K2" s="134"/>
      <c r="L2" s="134"/>
    </row>
    <row r="3" spans="1:10" ht="15.75">
      <c r="A3" s="41"/>
      <c r="B3" s="41"/>
      <c r="C3" s="33"/>
      <c r="D3" s="41"/>
      <c r="E3" s="41"/>
      <c r="F3" s="41"/>
      <c r="G3" s="41"/>
      <c r="H3" s="41"/>
      <c r="I3" s="41"/>
      <c r="J3" s="41"/>
    </row>
    <row r="4" spans="1:10" ht="15.75">
      <c r="A4" s="41"/>
      <c r="B4" s="54" t="s">
        <v>69</v>
      </c>
      <c r="C4" s="33"/>
      <c r="D4" s="41"/>
      <c r="E4" s="41"/>
      <c r="F4" s="41"/>
      <c r="G4" s="41"/>
      <c r="H4" s="41"/>
      <c r="I4" s="41"/>
      <c r="J4" s="41"/>
    </row>
    <row r="5" spans="1:16" ht="15.75">
      <c r="A5" s="134" t="s">
        <v>44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34"/>
      <c r="N5" s="34"/>
      <c r="O5" s="34"/>
      <c r="P5" s="34"/>
    </row>
    <row r="6" spans="1:23" ht="16.5">
      <c r="A6" s="143" t="s">
        <v>72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8" spans="1:12" ht="15.75" customHeight="1">
      <c r="A8" s="180" t="s">
        <v>0</v>
      </c>
      <c r="B8" s="180" t="s">
        <v>45</v>
      </c>
      <c r="C8" s="171" t="s">
        <v>46</v>
      </c>
      <c r="D8" s="171" t="s">
        <v>47</v>
      </c>
      <c r="E8" s="174" t="s">
        <v>48</v>
      </c>
      <c r="F8" s="175"/>
      <c r="G8" s="175"/>
      <c r="H8" s="175"/>
      <c r="I8" s="175"/>
      <c r="J8" s="175"/>
      <c r="K8" s="175"/>
      <c r="L8" s="176"/>
    </row>
    <row r="9" spans="1:12" ht="18" customHeight="1">
      <c r="A9" s="181"/>
      <c r="B9" s="181"/>
      <c r="C9" s="172"/>
      <c r="D9" s="172"/>
      <c r="E9" s="177"/>
      <c r="F9" s="178"/>
      <c r="G9" s="178"/>
      <c r="H9" s="178"/>
      <c r="I9" s="178"/>
      <c r="J9" s="178"/>
      <c r="K9" s="178"/>
      <c r="L9" s="179"/>
    </row>
    <row r="10" spans="1:16" ht="121.5" customHeight="1">
      <c r="A10" s="182"/>
      <c r="B10" s="182"/>
      <c r="C10" s="173"/>
      <c r="D10" s="173"/>
      <c r="E10" s="67" t="s">
        <v>51</v>
      </c>
      <c r="F10" s="68" t="s">
        <v>5</v>
      </c>
      <c r="G10" s="67" t="s">
        <v>47</v>
      </c>
      <c r="H10" s="68" t="s">
        <v>5</v>
      </c>
      <c r="I10" s="67" t="s">
        <v>74</v>
      </c>
      <c r="J10" s="67" t="s">
        <v>5</v>
      </c>
      <c r="K10" s="67" t="s">
        <v>79</v>
      </c>
      <c r="L10" s="67" t="s">
        <v>5</v>
      </c>
      <c r="M10" s="15"/>
      <c r="N10" s="15"/>
      <c r="O10" s="15"/>
      <c r="P10" s="15"/>
    </row>
    <row r="11" spans="1:12" s="3" customFormat="1" ht="24.75" customHeight="1">
      <c r="A11" s="32" t="s">
        <v>49</v>
      </c>
      <c r="B11" s="66" t="s">
        <v>50</v>
      </c>
      <c r="C11" s="32">
        <v>1</v>
      </c>
      <c r="D11" s="32">
        <v>2</v>
      </c>
      <c r="E11" s="32">
        <v>3</v>
      </c>
      <c r="F11" s="32">
        <v>4</v>
      </c>
      <c r="G11" s="32">
        <v>5</v>
      </c>
      <c r="H11" s="32" t="s">
        <v>75</v>
      </c>
      <c r="I11" s="32">
        <v>7</v>
      </c>
      <c r="J11" s="32" t="s">
        <v>76</v>
      </c>
      <c r="K11" s="32">
        <v>9</v>
      </c>
      <c r="L11" s="32" t="s">
        <v>80</v>
      </c>
    </row>
    <row r="12" spans="1:12" s="12" customFormat="1" ht="15.75">
      <c r="A12" s="104">
        <v>1</v>
      </c>
      <c r="B12" s="105" t="s">
        <v>52</v>
      </c>
      <c r="C12" s="106">
        <v>1644</v>
      </c>
      <c r="D12" s="107">
        <v>0</v>
      </c>
      <c r="E12" s="108">
        <v>97</v>
      </c>
      <c r="F12" s="109">
        <f>E12/C12*100</f>
        <v>5.900243309002433</v>
      </c>
      <c r="G12" s="107">
        <v>0</v>
      </c>
      <c r="H12" s="107">
        <f>G12/E12*100</f>
        <v>0</v>
      </c>
      <c r="I12" s="107">
        <v>74</v>
      </c>
      <c r="J12" s="110">
        <f>I12/E12*100</f>
        <v>76.28865979381443</v>
      </c>
      <c r="K12" s="107">
        <v>1</v>
      </c>
      <c r="L12" s="110">
        <f>K12/E12*100</f>
        <v>1.0309278350515463</v>
      </c>
    </row>
    <row r="13" spans="1:12" s="12" customFormat="1" ht="15.75">
      <c r="A13" s="22">
        <v>2</v>
      </c>
      <c r="B13" s="57" t="s">
        <v>53</v>
      </c>
      <c r="C13" s="22">
        <v>797</v>
      </c>
      <c r="D13" s="36">
        <v>0</v>
      </c>
      <c r="E13" s="2">
        <v>43</v>
      </c>
      <c r="F13" s="24">
        <f aca="true" t="shared" si="0" ref="F13:F21">E13/C13*100</f>
        <v>5.395232120451694</v>
      </c>
      <c r="G13" s="36">
        <v>0</v>
      </c>
      <c r="H13" s="36">
        <f aca="true" t="shared" si="1" ref="H13:H21">G13/E13*100</f>
        <v>0</v>
      </c>
      <c r="I13" s="36">
        <v>34</v>
      </c>
      <c r="J13" s="39">
        <f aca="true" t="shared" si="2" ref="J13:J21">I13/E13*100</f>
        <v>79.06976744186046</v>
      </c>
      <c r="K13" s="36">
        <v>3</v>
      </c>
      <c r="L13" s="39">
        <f aca="true" t="shared" si="3" ref="L13:L21">K13/E13*100</f>
        <v>6.976744186046512</v>
      </c>
    </row>
    <row r="14" spans="1:12" s="12" customFormat="1" ht="15.75">
      <c r="A14" s="22">
        <v>3</v>
      </c>
      <c r="B14" s="57" t="s">
        <v>54</v>
      </c>
      <c r="C14" s="23">
        <v>1337</v>
      </c>
      <c r="D14" s="36">
        <v>0</v>
      </c>
      <c r="E14" s="2">
        <v>130</v>
      </c>
      <c r="F14" s="24">
        <f t="shared" si="0"/>
        <v>9.723261032161554</v>
      </c>
      <c r="G14" s="36">
        <v>0</v>
      </c>
      <c r="H14" s="36">
        <f t="shared" si="1"/>
        <v>0</v>
      </c>
      <c r="I14" s="36">
        <v>79</v>
      </c>
      <c r="J14" s="39">
        <f t="shared" si="2"/>
        <v>60.76923076923077</v>
      </c>
      <c r="K14" s="36">
        <v>0</v>
      </c>
      <c r="L14" s="39">
        <f t="shared" si="3"/>
        <v>0</v>
      </c>
    </row>
    <row r="15" spans="1:12" s="12" customFormat="1" ht="15.75">
      <c r="A15" s="22">
        <v>4</v>
      </c>
      <c r="B15" s="57" t="s">
        <v>55</v>
      </c>
      <c r="C15" s="23">
        <v>1678</v>
      </c>
      <c r="D15" s="36">
        <v>0</v>
      </c>
      <c r="E15" s="2">
        <v>159</v>
      </c>
      <c r="F15" s="24">
        <f t="shared" si="0"/>
        <v>9.475566150178784</v>
      </c>
      <c r="G15" s="36">
        <v>0</v>
      </c>
      <c r="H15" s="36">
        <f t="shared" si="1"/>
        <v>0</v>
      </c>
      <c r="I15" s="36">
        <v>58</v>
      </c>
      <c r="J15" s="39">
        <f t="shared" si="2"/>
        <v>36.477987421383645</v>
      </c>
      <c r="K15" s="36">
        <v>1</v>
      </c>
      <c r="L15" s="39">
        <f t="shared" si="3"/>
        <v>0.628930817610063</v>
      </c>
    </row>
    <row r="16" spans="1:12" s="12" customFormat="1" ht="15.75">
      <c r="A16" s="22">
        <v>5</v>
      </c>
      <c r="B16" s="57" t="s">
        <v>56</v>
      </c>
      <c r="C16" s="23">
        <v>1805</v>
      </c>
      <c r="D16" s="36">
        <v>0</v>
      </c>
      <c r="E16" s="2">
        <v>90</v>
      </c>
      <c r="F16" s="24">
        <f t="shared" si="0"/>
        <v>4.986149584487535</v>
      </c>
      <c r="G16" s="36">
        <v>0</v>
      </c>
      <c r="H16" s="36">
        <f t="shared" si="1"/>
        <v>0</v>
      </c>
      <c r="I16" s="36">
        <v>54</v>
      </c>
      <c r="J16" s="39">
        <f t="shared" si="2"/>
        <v>60</v>
      </c>
      <c r="K16" s="36">
        <v>0</v>
      </c>
      <c r="L16" s="39">
        <f t="shared" si="3"/>
        <v>0</v>
      </c>
    </row>
    <row r="17" spans="1:12" s="12" customFormat="1" ht="15.75">
      <c r="A17" s="22">
        <v>6</v>
      </c>
      <c r="B17" s="57" t="s">
        <v>57</v>
      </c>
      <c r="C17" s="23">
        <v>1347</v>
      </c>
      <c r="D17" s="36">
        <v>76</v>
      </c>
      <c r="E17" s="2">
        <v>258</v>
      </c>
      <c r="F17" s="24">
        <f t="shared" si="0"/>
        <v>19.15367483296214</v>
      </c>
      <c r="G17" s="36">
        <v>63</v>
      </c>
      <c r="H17" s="39">
        <f t="shared" si="1"/>
        <v>24.418604651162788</v>
      </c>
      <c r="I17" s="36">
        <v>99</v>
      </c>
      <c r="J17" s="39">
        <f t="shared" si="2"/>
        <v>38.372093023255815</v>
      </c>
      <c r="K17" s="36">
        <v>5</v>
      </c>
      <c r="L17" s="39">
        <f t="shared" si="3"/>
        <v>1.937984496124031</v>
      </c>
    </row>
    <row r="18" spans="1:12" s="12" customFormat="1" ht="15.75">
      <c r="A18" s="22">
        <v>7</v>
      </c>
      <c r="B18" s="57" t="s">
        <v>58</v>
      </c>
      <c r="C18" s="23">
        <v>2188</v>
      </c>
      <c r="D18" s="36">
        <v>0</v>
      </c>
      <c r="E18" s="2">
        <v>127</v>
      </c>
      <c r="F18" s="24">
        <f t="shared" si="0"/>
        <v>5.804387568555758</v>
      </c>
      <c r="G18" s="36">
        <v>0</v>
      </c>
      <c r="H18" s="36">
        <f t="shared" si="1"/>
        <v>0</v>
      </c>
      <c r="I18" s="36">
        <v>32</v>
      </c>
      <c r="J18" s="39">
        <f t="shared" si="2"/>
        <v>25.196850393700785</v>
      </c>
      <c r="K18" s="36">
        <v>1</v>
      </c>
      <c r="L18" s="39">
        <f t="shared" si="3"/>
        <v>0.7874015748031495</v>
      </c>
    </row>
    <row r="19" spans="1:12" s="12" customFormat="1" ht="15.75">
      <c r="A19" s="25">
        <v>8</v>
      </c>
      <c r="B19" s="57" t="s">
        <v>59</v>
      </c>
      <c r="C19" s="26">
        <v>1385</v>
      </c>
      <c r="D19" s="36">
        <v>0</v>
      </c>
      <c r="E19" s="27">
        <v>63</v>
      </c>
      <c r="F19" s="24">
        <f t="shared" si="0"/>
        <v>4.548736462093863</v>
      </c>
      <c r="G19" s="36">
        <v>0</v>
      </c>
      <c r="H19" s="36">
        <f t="shared" si="1"/>
        <v>0</v>
      </c>
      <c r="I19" s="36">
        <v>16</v>
      </c>
      <c r="J19" s="39">
        <f t="shared" si="2"/>
        <v>25.396825396825395</v>
      </c>
      <c r="K19" s="36">
        <v>0</v>
      </c>
      <c r="L19" s="39">
        <f t="shared" si="3"/>
        <v>0</v>
      </c>
    </row>
    <row r="20" spans="1:12" s="12" customFormat="1" ht="15.75">
      <c r="A20" s="22">
        <v>9</v>
      </c>
      <c r="B20" s="57" t="s">
        <v>60</v>
      </c>
      <c r="C20" s="23">
        <v>1572</v>
      </c>
      <c r="D20" s="36">
        <v>0</v>
      </c>
      <c r="E20" s="2">
        <v>118</v>
      </c>
      <c r="F20" s="24">
        <f t="shared" si="0"/>
        <v>7.506361323155216</v>
      </c>
      <c r="G20" s="36">
        <v>0</v>
      </c>
      <c r="H20" s="36">
        <f t="shared" si="1"/>
        <v>0</v>
      </c>
      <c r="I20" s="36">
        <v>49</v>
      </c>
      <c r="J20" s="39">
        <f t="shared" si="2"/>
        <v>41.52542372881356</v>
      </c>
      <c r="K20" s="36">
        <v>2</v>
      </c>
      <c r="L20" s="39">
        <f t="shared" si="3"/>
        <v>1.694915254237288</v>
      </c>
    </row>
    <row r="21" spans="1:12" s="3" customFormat="1" ht="15.75">
      <c r="A21" s="29"/>
      <c r="B21" s="58" t="s">
        <v>40</v>
      </c>
      <c r="C21" s="28">
        <f>SUM(C12:C20)</f>
        <v>13753</v>
      </c>
      <c r="D21" s="32">
        <f>SUM(D12:D20)</f>
        <v>76</v>
      </c>
      <c r="E21" s="28">
        <f>SUM(E12:E20)</f>
        <v>1085</v>
      </c>
      <c r="F21" s="31">
        <f t="shared" si="0"/>
        <v>7.88918781356795</v>
      </c>
      <c r="G21" s="32">
        <f>SUM(G12:G20)</f>
        <v>63</v>
      </c>
      <c r="H21" s="40">
        <f t="shared" si="1"/>
        <v>5.806451612903226</v>
      </c>
      <c r="I21" s="32">
        <f>SUM(I12:I20)</f>
        <v>495</v>
      </c>
      <c r="J21" s="40">
        <f t="shared" si="2"/>
        <v>45.622119815668206</v>
      </c>
      <c r="K21" s="32">
        <f>SUM(K12:K20)</f>
        <v>13</v>
      </c>
      <c r="L21" s="40">
        <f t="shared" si="3"/>
        <v>1.19815668202765</v>
      </c>
    </row>
    <row r="22" spans="1:18" ht="16.5">
      <c r="A22" s="89"/>
      <c r="B22" s="90" t="s">
        <v>67</v>
      </c>
      <c r="C22" s="89"/>
      <c r="D22" s="89"/>
      <c r="E22" s="89"/>
      <c r="F22" s="89"/>
      <c r="G22" s="89"/>
      <c r="H22" s="89"/>
      <c r="I22" s="89"/>
      <c r="J22" s="89"/>
      <c r="K22" s="89"/>
      <c r="L22" s="37"/>
      <c r="M22" s="16"/>
      <c r="N22" s="16"/>
      <c r="O22" s="16"/>
      <c r="P22" s="16"/>
      <c r="Q22" s="16"/>
      <c r="R22" s="16"/>
    </row>
    <row r="23" spans="1:18" ht="16.5" customHeight="1">
      <c r="A23" s="155"/>
      <c r="B23" s="155"/>
      <c r="C23" s="6"/>
      <c r="D23" s="6"/>
      <c r="E23" s="6"/>
      <c r="F23" s="13"/>
      <c r="G23" s="6"/>
      <c r="H23" s="6"/>
      <c r="I23" s="6"/>
      <c r="J23" s="6"/>
      <c r="K23" s="14"/>
      <c r="M23" s="17"/>
      <c r="N23" s="17"/>
      <c r="O23" s="17"/>
      <c r="P23" s="17"/>
      <c r="Q23" s="17"/>
      <c r="R23" s="17"/>
    </row>
    <row r="24" spans="1:18" ht="16.5">
      <c r="A24" s="14"/>
      <c r="B24" s="64"/>
      <c r="C24" s="6"/>
      <c r="D24" s="6"/>
      <c r="E24" s="6"/>
      <c r="F24" s="6"/>
      <c r="G24" s="6"/>
      <c r="H24" s="6"/>
      <c r="I24" s="6"/>
      <c r="J24" s="6"/>
      <c r="K24" s="6"/>
      <c r="L24" s="162"/>
      <c r="M24" s="162"/>
      <c r="N24" s="162"/>
      <c r="O24" s="162"/>
      <c r="P24" s="162"/>
      <c r="Q24" s="162"/>
      <c r="R24" s="162"/>
    </row>
    <row r="25" spans="1:18" ht="15.75">
      <c r="A25" s="8"/>
      <c r="B25" s="6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75">
      <c r="A26" s="8"/>
      <c r="B26" s="6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75">
      <c r="A27" s="8"/>
      <c r="B27" s="6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</sheetData>
  <sheetProtection/>
  <mergeCells count="13">
    <mergeCell ref="A8:A10"/>
    <mergeCell ref="B8:B10"/>
    <mergeCell ref="C8:C10"/>
    <mergeCell ref="D8:D10"/>
    <mergeCell ref="E8:L9"/>
    <mergeCell ref="A23:B23"/>
    <mergeCell ref="L24:R24"/>
    <mergeCell ref="A1:B1"/>
    <mergeCell ref="A2:B2"/>
    <mergeCell ref="A5:L5"/>
    <mergeCell ref="C1:L1"/>
    <mergeCell ref="C2:L2"/>
    <mergeCell ref="A6:L6"/>
  </mergeCells>
  <printOptions/>
  <pageMargins left="0.29" right="0.2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R7" sqref="R7:R8"/>
    </sheetView>
  </sheetViews>
  <sheetFormatPr defaultColWidth="9.00390625" defaultRowHeight="15.75"/>
  <cols>
    <col min="1" max="1" width="5.25390625" style="0" customWidth="1"/>
    <col min="2" max="2" width="17.125" style="55" customWidth="1"/>
    <col min="3" max="9" width="7.875" style="0" customWidth="1"/>
    <col min="10" max="10" width="8.125" style="0" customWidth="1"/>
    <col min="11" max="11" width="7.875" style="0" customWidth="1"/>
    <col min="12" max="12" width="7.375" style="0" customWidth="1"/>
    <col min="13" max="13" width="6.75390625" style="0" customWidth="1"/>
    <col min="14" max="15" width="7.25390625" style="0" customWidth="1"/>
    <col min="16" max="16" width="6.625" style="0" customWidth="1"/>
    <col min="17" max="17" width="7.50390625" style="0" customWidth="1"/>
    <col min="18" max="18" width="7.00390625" style="0" customWidth="1"/>
    <col min="19" max="19" width="6.625" style="0" customWidth="1"/>
  </cols>
  <sheetData>
    <row r="1" spans="1:19" ht="15.75">
      <c r="A1" s="134" t="s">
        <v>65</v>
      </c>
      <c r="B1" s="134"/>
      <c r="C1" s="134"/>
      <c r="D1" s="33"/>
      <c r="E1" s="33"/>
      <c r="F1" s="33"/>
      <c r="G1" s="33"/>
      <c r="H1" s="33"/>
      <c r="I1" s="33"/>
      <c r="J1" s="33"/>
      <c r="K1" s="33"/>
      <c r="N1" s="33"/>
      <c r="O1" s="33"/>
      <c r="P1" s="134"/>
      <c r="Q1" s="134"/>
      <c r="R1" s="134"/>
      <c r="S1" s="134"/>
    </row>
    <row r="2" spans="1:19" ht="18.75">
      <c r="A2" s="191" t="s">
        <v>66</v>
      </c>
      <c r="B2" s="191"/>
      <c r="C2" s="191"/>
      <c r="D2" s="33"/>
      <c r="E2" s="33"/>
      <c r="F2" s="33"/>
      <c r="G2" s="33"/>
      <c r="H2" s="33"/>
      <c r="I2" s="33"/>
      <c r="J2" s="33"/>
      <c r="K2" s="33"/>
      <c r="N2" s="33"/>
      <c r="O2" s="33"/>
      <c r="P2" s="134"/>
      <c r="Q2" s="134"/>
      <c r="R2" s="134"/>
      <c r="S2" s="134"/>
    </row>
    <row r="3" spans="1:19" ht="15.75">
      <c r="A3" s="134" t="s">
        <v>44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1:19" ht="16.5">
      <c r="A4" s="193" t="s">
        <v>97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6" spans="1:19" ht="38.25" customHeight="1">
      <c r="A6" s="180" t="s">
        <v>0</v>
      </c>
      <c r="B6" s="180" t="s">
        <v>81</v>
      </c>
      <c r="C6" s="183" t="s">
        <v>85</v>
      </c>
      <c r="D6" s="192"/>
      <c r="E6" s="184"/>
      <c r="F6" s="183" t="s">
        <v>86</v>
      </c>
      <c r="G6" s="184"/>
      <c r="H6" s="183" t="s">
        <v>87</v>
      </c>
      <c r="I6" s="184"/>
      <c r="J6" s="185" t="s">
        <v>96</v>
      </c>
      <c r="K6" s="186"/>
      <c r="L6" s="186"/>
      <c r="M6" s="186"/>
      <c r="N6" s="186"/>
      <c r="O6" s="187"/>
      <c r="P6" s="188" t="s">
        <v>95</v>
      </c>
      <c r="Q6" s="189"/>
      <c r="R6" s="189"/>
      <c r="S6" s="190"/>
    </row>
    <row r="7" spans="1:19" ht="26.25" customHeight="1">
      <c r="A7" s="181"/>
      <c r="B7" s="181"/>
      <c r="C7" s="171" t="s">
        <v>82</v>
      </c>
      <c r="D7" s="171" t="s">
        <v>83</v>
      </c>
      <c r="E7" s="171" t="s">
        <v>84</v>
      </c>
      <c r="F7" s="171" t="s">
        <v>91</v>
      </c>
      <c r="G7" s="171" t="s">
        <v>84</v>
      </c>
      <c r="H7" s="171" t="s">
        <v>93</v>
      </c>
      <c r="I7" s="171" t="s">
        <v>5</v>
      </c>
      <c r="J7" s="180" t="s">
        <v>88</v>
      </c>
      <c r="K7" s="171" t="s">
        <v>5</v>
      </c>
      <c r="L7" s="171" t="s">
        <v>89</v>
      </c>
      <c r="M7" s="180" t="s">
        <v>5</v>
      </c>
      <c r="N7" s="171" t="s">
        <v>90</v>
      </c>
      <c r="O7" s="180" t="s">
        <v>84</v>
      </c>
      <c r="P7" s="171" t="s">
        <v>92</v>
      </c>
      <c r="Q7" s="171" t="s">
        <v>5</v>
      </c>
      <c r="R7" s="163" t="s">
        <v>94</v>
      </c>
      <c r="S7" s="171" t="s">
        <v>5</v>
      </c>
    </row>
    <row r="8" spans="1:19" ht="85.5" customHeight="1">
      <c r="A8" s="182"/>
      <c r="B8" s="182"/>
      <c r="C8" s="173"/>
      <c r="D8" s="173"/>
      <c r="E8" s="173"/>
      <c r="F8" s="173"/>
      <c r="G8" s="173"/>
      <c r="H8" s="173"/>
      <c r="I8" s="173"/>
      <c r="J8" s="182"/>
      <c r="K8" s="173"/>
      <c r="L8" s="173"/>
      <c r="M8" s="182"/>
      <c r="N8" s="173"/>
      <c r="O8" s="182"/>
      <c r="P8" s="173"/>
      <c r="Q8" s="173"/>
      <c r="R8" s="164"/>
      <c r="S8" s="173"/>
    </row>
    <row r="9" spans="1:19" s="37" customFormat="1" ht="15.75">
      <c r="A9" s="22">
        <v>1</v>
      </c>
      <c r="B9" s="57" t="s">
        <v>52</v>
      </c>
      <c r="C9" s="23">
        <v>1644</v>
      </c>
      <c r="D9" s="23">
        <f>'PHAN TICH HN GUI TINH'!E12</f>
        <v>97</v>
      </c>
      <c r="E9" s="122">
        <f>D9*100/C9</f>
        <v>5.900243309002433</v>
      </c>
      <c r="F9" s="23">
        <f aca="true" t="shared" si="0" ref="F9:F17">J9+L9+N9</f>
        <v>23</v>
      </c>
      <c r="G9" s="122">
        <f>F9*100/D9</f>
        <v>23.711340206185568</v>
      </c>
      <c r="H9" s="23">
        <f>J9+L9</f>
        <v>23</v>
      </c>
      <c r="I9" s="122" t="e">
        <f>H9*100/#REF!</f>
        <v>#REF!</v>
      </c>
      <c r="J9" s="123">
        <v>22</v>
      </c>
      <c r="K9" s="39">
        <f>J9*100/D9</f>
        <v>22.68041237113402</v>
      </c>
      <c r="L9" s="36">
        <v>1</v>
      </c>
      <c r="M9" s="39">
        <f>L9*100/D9</f>
        <v>1.0309278350515463</v>
      </c>
      <c r="N9" s="36">
        <v>0</v>
      </c>
      <c r="O9" s="36">
        <f>N9*100/D9</f>
        <v>0</v>
      </c>
      <c r="P9" s="36">
        <v>46</v>
      </c>
      <c r="Q9" s="39">
        <f aca="true" t="shared" si="1" ref="Q9:Q18">P9/C9*100</f>
        <v>2.798053527980535</v>
      </c>
      <c r="R9" s="36">
        <v>28</v>
      </c>
      <c r="S9" s="39">
        <f aca="true" t="shared" si="2" ref="S9:S18">R9/C9*100</f>
        <v>1.70316301703163</v>
      </c>
    </row>
    <row r="10" spans="1:19" s="37" customFormat="1" ht="15.75">
      <c r="A10" s="22">
        <v>2</v>
      </c>
      <c r="B10" s="57" t="s">
        <v>53</v>
      </c>
      <c r="C10" s="22">
        <v>797</v>
      </c>
      <c r="D10" s="23">
        <f>'PHAN TICH HN GUI TINH'!E13</f>
        <v>43</v>
      </c>
      <c r="E10" s="122">
        <f aca="true" t="shared" si="3" ref="E10:E18">D10*100/C10</f>
        <v>5.395232120451694</v>
      </c>
      <c r="F10" s="23">
        <f t="shared" si="0"/>
        <v>9</v>
      </c>
      <c r="G10" s="122">
        <f aca="true" t="shared" si="4" ref="G10:G18">F10*100/D10</f>
        <v>20.930232558139537</v>
      </c>
      <c r="H10" s="23">
        <f aca="true" t="shared" si="5" ref="H10:H17">J10+L10</f>
        <v>9</v>
      </c>
      <c r="I10" s="122" t="e">
        <f>H10*100/#REF!</f>
        <v>#REF!</v>
      </c>
      <c r="J10" s="123">
        <v>6</v>
      </c>
      <c r="K10" s="39">
        <f aca="true" t="shared" si="6" ref="K10:K18">J10*100/D10</f>
        <v>13.953488372093023</v>
      </c>
      <c r="L10" s="36">
        <v>3</v>
      </c>
      <c r="M10" s="39">
        <f aca="true" t="shared" si="7" ref="M10:M18">L10*100/D10</f>
        <v>6.976744186046512</v>
      </c>
      <c r="N10" s="36">
        <v>0</v>
      </c>
      <c r="O10" s="36">
        <f aca="true" t="shared" si="8" ref="O10:O18">N10*100/D10</f>
        <v>0</v>
      </c>
      <c r="P10" s="36">
        <v>18</v>
      </c>
      <c r="Q10" s="39">
        <f t="shared" si="1"/>
        <v>2.258469259723965</v>
      </c>
      <c r="R10" s="36">
        <v>16</v>
      </c>
      <c r="S10" s="39">
        <f t="shared" si="2"/>
        <v>2.0075282308657463</v>
      </c>
    </row>
    <row r="11" spans="1:19" s="37" customFormat="1" ht="15.75">
      <c r="A11" s="22">
        <v>3</v>
      </c>
      <c r="B11" s="57" t="s">
        <v>54</v>
      </c>
      <c r="C11" s="23">
        <v>1337</v>
      </c>
      <c r="D11" s="23">
        <f>'PHAN TICH HN GUI TINH'!E14</f>
        <v>130</v>
      </c>
      <c r="E11" s="122">
        <f t="shared" si="3"/>
        <v>9.723261032161556</v>
      </c>
      <c r="F11" s="23">
        <f t="shared" si="0"/>
        <v>51</v>
      </c>
      <c r="G11" s="122">
        <f t="shared" si="4"/>
        <v>39.23076923076923</v>
      </c>
      <c r="H11" s="23">
        <f t="shared" si="5"/>
        <v>51</v>
      </c>
      <c r="I11" s="122" t="e">
        <f>H11*100/#REF!</f>
        <v>#REF!</v>
      </c>
      <c r="J11" s="123">
        <v>51</v>
      </c>
      <c r="K11" s="39">
        <f t="shared" si="6"/>
        <v>39.23076923076923</v>
      </c>
      <c r="L11" s="36">
        <v>0</v>
      </c>
      <c r="M11" s="39">
        <f t="shared" si="7"/>
        <v>0</v>
      </c>
      <c r="N11" s="36">
        <v>0</v>
      </c>
      <c r="O11" s="36">
        <f t="shared" si="8"/>
        <v>0</v>
      </c>
      <c r="P11" s="36">
        <v>51</v>
      </c>
      <c r="Q11" s="39">
        <f t="shared" si="1"/>
        <v>3.8145100972326103</v>
      </c>
      <c r="R11" s="36">
        <v>28</v>
      </c>
      <c r="S11" s="39">
        <f t="shared" si="2"/>
        <v>2.094240837696335</v>
      </c>
    </row>
    <row r="12" spans="1:19" s="37" customFormat="1" ht="15.75">
      <c r="A12" s="22">
        <v>4</v>
      </c>
      <c r="B12" s="57" t="s">
        <v>55</v>
      </c>
      <c r="C12" s="23">
        <v>1678</v>
      </c>
      <c r="D12" s="23">
        <f>'PHAN TICH HN GUI TINH'!E15</f>
        <v>159</v>
      </c>
      <c r="E12" s="122">
        <f t="shared" si="3"/>
        <v>9.475566150178784</v>
      </c>
      <c r="F12" s="23">
        <f t="shared" si="0"/>
        <v>101</v>
      </c>
      <c r="G12" s="122">
        <f t="shared" si="4"/>
        <v>63.522012578616355</v>
      </c>
      <c r="H12" s="23">
        <f t="shared" si="5"/>
        <v>101</v>
      </c>
      <c r="I12" s="122" t="e">
        <f>H12*100/#REF!</f>
        <v>#REF!</v>
      </c>
      <c r="J12" s="123">
        <v>100</v>
      </c>
      <c r="K12" s="39">
        <f t="shared" si="6"/>
        <v>62.893081761006286</v>
      </c>
      <c r="L12" s="36">
        <v>1</v>
      </c>
      <c r="M12" s="39">
        <f t="shared" si="7"/>
        <v>0.6289308176100629</v>
      </c>
      <c r="N12" s="36">
        <v>0</v>
      </c>
      <c r="O12" s="36">
        <f t="shared" si="8"/>
        <v>0</v>
      </c>
      <c r="P12" s="36">
        <v>47</v>
      </c>
      <c r="Q12" s="39">
        <f t="shared" si="1"/>
        <v>2.800953516090584</v>
      </c>
      <c r="R12" s="36">
        <v>11</v>
      </c>
      <c r="S12" s="39">
        <f t="shared" si="2"/>
        <v>0.6555423122765197</v>
      </c>
    </row>
    <row r="13" spans="1:19" s="12" customFormat="1" ht="15.75">
      <c r="A13" s="104">
        <v>5</v>
      </c>
      <c r="B13" s="105" t="s">
        <v>56</v>
      </c>
      <c r="C13" s="106">
        <v>1805</v>
      </c>
      <c r="D13" s="23">
        <f>'PHAN TICH HN GUI TINH'!E16</f>
        <v>90</v>
      </c>
      <c r="E13" s="122">
        <f t="shared" si="3"/>
        <v>4.986149584487535</v>
      </c>
      <c r="F13" s="23">
        <f t="shared" si="0"/>
        <v>36</v>
      </c>
      <c r="G13" s="122">
        <f t="shared" si="4"/>
        <v>40</v>
      </c>
      <c r="H13" s="23">
        <f t="shared" si="5"/>
        <v>36</v>
      </c>
      <c r="I13" s="122" t="e">
        <f>H13*100/#REF!</f>
        <v>#REF!</v>
      </c>
      <c r="J13" s="123">
        <v>36</v>
      </c>
      <c r="K13" s="39">
        <f t="shared" si="6"/>
        <v>40</v>
      </c>
      <c r="L13" s="107">
        <v>0</v>
      </c>
      <c r="M13" s="39">
        <f t="shared" si="7"/>
        <v>0</v>
      </c>
      <c r="N13" s="107">
        <v>0</v>
      </c>
      <c r="O13" s="36">
        <f t="shared" si="8"/>
        <v>0</v>
      </c>
      <c r="P13" s="36">
        <v>18</v>
      </c>
      <c r="Q13" s="110">
        <f t="shared" si="1"/>
        <v>0.9972299168975068</v>
      </c>
      <c r="R13" s="36">
        <v>36</v>
      </c>
      <c r="S13" s="110">
        <f t="shared" si="2"/>
        <v>1.9944598337950137</v>
      </c>
    </row>
    <row r="14" spans="1:19" s="12" customFormat="1" ht="15.75">
      <c r="A14" s="104">
        <v>6</v>
      </c>
      <c r="B14" s="105" t="s">
        <v>57</v>
      </c>
      <c r="C14" s="106">
        <v>1347</v>
      </c>
      <c r="D14" s="23">
        <f>'PHAN TICH HN GUI TINH'!E17</f>
        <v>258</v>
      </c>
      <c r="E14" s="122">
        <f t="shared" si="3"/>
        <v>19.15367483296214</v>
      </c>
      <c r="F14" s="23">
        <f t="shared" si="0"/>
        <v>154</v>
      </c>
      <c r="G14" s="122">
        <f t="shared" si="4"/>
        <v>59.689922480620154</v>
      </c>
      <c r="H14" s="23">
        <f t="shared" si="5"/>
        <v>91</v>
      </c>
      <c r="I14" s="122" t="e">
        <f>H14*100/#REF!</f>
        <v>#REF!</v>
      </c>
      <c r="J14" s="123">
        <v>86</v>
      </c>
      <c r="K14" s="39">
        <f t="shared" si="6"/>
        <v>33.333333333333336</v>
      </c>
      <c r="L14" s="107">
        <v>5</v>
      </c>
      <c r="M14" s="39">
        <f t="shared" si="7"/>
        <v>1.937984496124031</v>
      </c>
      <c r="N14" s="107">
        <v>63</v>
      </c>
      <c r="O14" s="36">
        <f t="shared" si="8"/>
        <v>24.41860465116279</v>
      </c>
      <c r="P14" s="36">
        <v>64</v>
      </c>
      <c r="Q14" s="110">
        <f t="shared" si="1"/>
        <v>4.7512991833704525</v>
      </c>
      <c r="R14" s="36">
        <v>35</v>
      </c>
      <c r="S14" s="110">
        <f t="shared" si="2"/>
        <v>2.5983667409057167</v>
      </c>
    </row>
    <row r="15" spans="1:19" s="37" customFormat="1" ht="15.75">
      <c r="A15" s="22">
        <v>7</v>
      </c>
      <c r="B15" s="57" t="s">
        <v>58</v>
      </c>
      <c r="C15" s="23">
        <v>2188</v>
      </c>
      <c r="D15" s="23">
        <f>'PHAN TICH HN GUI TINH'!E18</f>
        <v>127</v>
      </c>
      <c r="E15" s="122">
        <f t="shared" si="3"/>
        <v>5.804387568555759</v>
      </c>
      <c r="F15" s="23">
        <f t="shared" si="0"/>
        <v>94</v>
      </c>
      <c r="G15" s="122">
        <f t="shared" si="4"/>
        <v>74.01574803149606</v>
      </c>
      <c r="H15" s="23">
        <f t="shared" si="5"/>
        <v>94</v>
      </c>
      <c r="I15" s="122" t="e">
        <f>H15*100/#REF!</f>
        <v>#REF!</v>
      </c>
      <c r="J15" s="123">
        <v>93</v>
      </c>
      <c r="K15" s="39">
        <f t="shared" si="6"/>
        <v>73.22834645669292</v>
      </c>
      <c r="L15" s="36">
        <v>1</v>
      </c>
      <c r="M15" s="39">
        <f t="shared" si="7"/>
        <v>0.7874015748031497</v>
      </c>
      <c r="N15" s="36">
        <v>0</v>
      </c>
      <c r="O15" s="36">
        <f t="shared" si="8"/>
        <v>0</v>
      </c>
      <c r="P15" s="36">
        <v>23</v>
      </c>
      <c r="Q15" s="39">
        <f t="shared" si="1"/>
        <v>1.0511882998171846</v>
      </c>
      <c r="R15" s="36">
        <v>9</v>
      </c>
      <c r="S15" s="39">
        <f t="shared" si="2"/>
        <v>0.41133455210237657</v>
      </c>
    </row>
    <row r="16" spans="1:19" s="37" customFormat="1" ht="15.75">
      <c r="A16" s="25">
        <v>8</v>
      </c>
      <c r="B16" s="57" t="s">
        <v>59</v>
      </c>
      <c r="C16" s="26">
        <v>1385</v>
      </c>
      <c r="D16" s="23">
        <f>'PHAN TICH HN GUI TINH'!E19</f>
        <v>63</v>
      </c>
      <c r="E16" s="122">
        <f t="shared" si="3"/>
        <v>4.548736462093863</v>
      </c>
      <c r="F16" s="23">
        <f t="shared" si="0"/>
        <v>47</v>
      </c>
      <c r="G16" s="122">
        <f t="shared" si="4"/>
        <v>74.60317460317461</v>
      </c>
      <c r="H16" s="23">
        <f t="shared" si="5"/>
        <v>47</v>
      </c>
      <c r="I16" s="122" t="e">
        <f>H16*100/#REF!</f>
        <v>#REF!</v>
      </c>
      <c r="J16" s="123">
        <v>47</v>
      </c>
      <c r="K16" s="39">
        <f t="shared" si="6"/>
        <v>74.60317460317461</v>
      </c>
      <c r="L16" s="36">
        <v>0</v>
      </c>
      <c r="M16" s="39">
        <f t="shared" si="7"/>
        <v>0</v>
      </c>
      <c r="N16" s="36">
        <v>0</v>
      </c>
      <c r="O16" s="36">
        <f t="shared" si="8"/>
        <v>0</v>
      </c>
      <c r="P16" s="36">
        <v>11</v>
      </c>
      <c r="Q16" s="39">
        <f t="shared" si="1"/>
        <v>0.7942238267148014</v>
      </c>
      <c r="R16" s="36">
        <v>5</v>
      </c>
      <c r="S16" s="39">
        <f t="shared" si="2"/>
        <v>0.36101083032490977</v>
      </c>
    </row>
    <row r="17" spans="1:19" s="37" customFormat="1" ht="15.75">
      <c r="A17" s="22">
        <v>9</v>
      </c>
      <c r="B17" s="57" t="s">
        <v>60</v>
      </c>
      <c r="C17" s="28">
        <v>1572</v>
      </c>
      <c r="D17" s="23">
        <f>'PHAN TICH HN GUI TINH'!E20</f>
        <v>118</v>
      </c>
      <c r="E17" s="122">
        <f t="shared" si="3"/>
        <v>7.506361323155216</v>
      </c>
      <c r="F17" s="23">
        <f t="shared" si="0"/>
        <v>67</v>
      </c>
      <c r="G17" s="122">
        <f t="shared" si="4"/>
        <v>56.779661016949156</v>
      </c>
      <c r="H17" s="23">
        <f t="shared" si="5"/>
        <v>67</v>
      </c>
      <c r="I17" s="122" t="e">
        <f>H17*100/#REF!</f>
        <v>#REF!</v>
      </c>
      <c r="J17" s="123">
        <v>65</v>
      </c>
      <c r="K17" s="39">
        <f t="shared" si="6"/>
        <v>55.08474576271186</v>
      </c>
      <c r="L17" s="36">
        <v>2</v>
      </c>
      <c r="M17" s="39">
        <f t="shared" si="7"/>
        <v>1.694915254237288</v>
      </c>
      <c r="N17" s="36">
        <v>0</v>
      </c>
      <c r="O17" s="36">
        <f t="shared" si="8"/>
        <v>0</v>
      </c>
      <c r="P17" s="36">
        <v>26</v>
      </c>
      <c r="Q17" s="39">
        <f t="shared" si="1"/>
        <v>1.653944020356234</v>
      </c>
      <c r="R17" s="36">
        <v>23</v>
      </c>
      <c r="S17" s="39">
        <f t="shared" si="2"/>
        <v>1.4631043256997456</v>
      </c>
    </row>
    <row r="18" spans="1:19" s="3" customFormat="1" ht="15.75">
      <c r="A18" s="29"/>
      <c r="B18" s="58" t="s">
        <v>40</v>
      </c>
      <c r="C18" s="125">
        <f>SUM(C9:C17)</f>
        <v>13753</v>
      </c>
      <c r="D18" s="125">
        <f>SUM(D9:D17)</f>
        <v>1085</v>
      </c>
      <c r="E18" s="127">
        <f t="shared" si="3"/>
        <v>7.889187813567949</v>
      </c>
      <c r="F18" s="125">
        <f>SUM(F9:F17)</f>
        <v>582</v>
      </c>
      <c r="G18" s="127">
        <f t="shared" si="4"/>
        <v>53.64055299539171</v>
      </c>
      <c r="H18" s="125">
        <f>SUM(H9:H17)</f>
        <v>519</v>
      </c>
      <c r="I18" s="127" t="e">
        <f>H18*100/#REF!</f>
        <v>#REF!</v>
      </c>
      <c r="J18" s="125">
        <f>SUM(J9:J17)</f>
        <v>506</v>
      </c>
      <c r="K18" s="126">
        <f t="shared" si="6"/>
        <v>46.63594470046083</v>
      </c>
      <c r="L18" s="125">
        <f>SUM(L9:L17)</f>
        <v>13</v>
      </c>
      <c r="M18" s="126">
        <f t="shared" si="7"/>
        <v>1.1981566820276497</v>
      </c>
      <c r="N18" s="125">
        <f>SUM(N9:N17)</f>
        <v>63</v>
      </c>
      <c r="O18" s="128">
        <f t="shared" si="8"/>
        <v>5.806451612903226</v>
      </c>
      <c r="P18" s="125">
        <f>SUM(P9:P17)</f>
        <v>304</v>
      </c>
      <c r="Q18" s="126">
        <f t="shared" si="1"/>
        <v>2.210426815967425</v>
      </c>
      <c r="R18" s="125">
        <f>SUM(R9:R17)</f>
        <v>191</v>
      </c>
      <c r="S18" s="126">
        <f t="shared" si="2"/>
        <v>1.388787900821639</v>
      </c>
    </row>
    <row r="19" spans="1:19" ht="16.5">
      <c r="A19" s="6"/>
      <c r="B19" s="63"/>
      <c r="C19" s="6"/>
      <c r="D19" s="6"/>
      <c r="E19" s="6"/>
      <c r="F19" s="6"/>
      <c r="G19" s="6"/>
      <c r="H19" s="6"/>
      <c r="I19" s="6"/>
      <c r="J19" s="6"/>
      <c r="K19" s="6"/>
      <c r="L19" s="6"/>
      <c r="N19" s="6"/>
      <c r="O19" s="6"/>
      <c r="P19" s="6"/>
      <c r="Q19" s="6"/>
      <c r="R19" s="16"/>
      <c r="S19" s="6"/>
    </row>
    <row r="20" spans="1:19" ht="16.5" customHeight="1">
      <c r="A20" s="155"/>
      <c r="B20" s="155"/>
      <c r="C20" s="6"/>
      <c r="D20" s="6"/>
      <c r="E20" s="6"/>
      <c r="F20" s="6"/>
      <c r="G20" s="6"/>
      <c r="H20" s="6"/>
      <c r="I20" s="6"/>
      <c r="J20" s="6"/>
      <c r="K20" s="124"/>
      <c r="L20" s="6"/>
      <c r="N20" s="6"/>
      <c r="O20" s="6"/>
      <c r="P20" s="6"/>
      <c r="Q20" s="6"/>
      <c r="R20" s="161"/>
      <c r="S20" s="161"/>
    </row>
    <row r="21" spans="1:19" ht="16.5">
      <c r="A21" s="14"/>
      <c r="B21" s="6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5.75">
      <c r="A22" s="8"/>
      <c r="B22" s="6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.75">
      <c r="A23" s="8"/>
      <c r="B23" s="6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.75">
      <c r="A24" s="8"/>
      <c r="B24" s="6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</sheetData>
  <sheetProtection/>
  <mergeCells count="32">
    <mergeCell ref="R20:S20"/>
    <mergeCell ref="P1:S1"/>
    <mergeCell ref="P2:S2"/>
    <mergeCell ref="A20:B20"/>
    <mergeCell ref="A4:S4"/>
    <mergeCell ref="E7:E8"/>
    <mergeCell ref="A2:C2"/>
    <mergeCell ref="A1:C1"/>
    <mergeCell ref="A3:S3"/>
    <mergeCell ref="D7:D8"/>
    <mergeCell ref="C7:C8"/>
    <mergeCell ref="B6:B8"/>
    <mergeCell ref="A6:A8"/>
    <mergeCell ref="C6:E6"/>
    <mergeCell ref="F6:G6"/>
    <mergeCell ref="F7:F8"/>
    <mergeCell ref="G7:G8"/>
    <mergeCell ref="N7:N8"/>
    <mergeCell ref="O7:O8"/>
    <mergeCell ref="P6:S6"/>
    <mergeCell ref="P7:P8"/>
    <mergeCell ref="Q7:Q8"/>
    <mergeCell ref="R7:R8"/>
    <mergeCell ref="S7:S8"/>
    <mergeCell ref="H6:I6"/>
    <mergeCell ref="H7:H8"/>
    <mergeCell ref="I7:I8"/>
    <mergeCell ref="J6:O6"/>
    <mergeCell ref="J7:J8"/>
    <mergeCell ref="K7:K8"/>
    <mergeCell ref="L7:L8"/>
    <mergeCell ref="M7:M8"/>
  </mergeCells>
  <printOptions/>
  <pageMargins left="0.24" right="0.2" top="0.39" bottom="0.56" header="0.2" footer="0.29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ADMIN</cp:lastModifiedBy>
  <cp:lastPrinted>2016-12-09T01:42:42Z</cp:lastPrinted>
  <dcterms:created xsi:type="dcterms:W3CDTF">2016-10-07T03:03:32Z</dcterms:created>
  <dcterms:modified xsi:type="dcterms:W3CDTF">2017-06-12T13:40:27Z</dcterms:modified>
  <cp:category/>
  <cp:version/>
  <cp:contentType/>
  <cp:contentStatus/>
</cp:coreProperties>
</file>